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FEB0D276-2106-4D2C-8A8B-A99D88802339}" xr6:coauthVersionLast="36" xr6:coauthVersionMax="36" xr10:uidLastSave="{00000000-0000-0000-0000-000000000000}"/>
  <bookViews>
    <workbookView xWindow="240" yWindow="24" windowWidth="15480" windowHeight="11640" xr2:uid="{00000000-000D-0000-FFFF-FFFF00000000}"/>
  </bookViews>
  <sheets>
    <sheet name="Prudac" sheetId="1" r:id="rId1"/>
  </sheets>
  <definedNames>
    <definedName name="somme">#REF!</definedName>
    <definedName name="_xlnm.Print_Area" localSheetId="0">Prudac!$A$1:$F$127</definedName>
  </definedNames>
  <calcPr calcId="191029"/>
</workbook>
</file>

<file path=xl/calcChain.xml><?xml version="1.0" encoding="utf-8"?>
<calcChain xmlns="http://schemas.openxmlformats.org/spreadsheetml/2006/main">
  <c r="F10" i="1" l="1"/>
  <c r="F12" i="1"/>
  <c r="F13" i="1"/>
  <c r="F14" i="1"/>
  <c r="F15" i="1"/>
  <c r="F16" i="1"/>
  <c r="F18" i="1"/>
  <c r="F19" i="1"/>
  <c r="F20" i="1"/>
  <c r="F22" i="1"/>
  <c r="F23" i="1"/>
  <c r="F24" i="1"/>
  <c r="F25" i="1"/>
  <c r="F27" i="1"/>
  <c r="F28" i="1"/>
  <c r="F29" i="1"/>
  <c r="F31" i="1"/>
  <c r="F32" i="1"/>
  <c r="F33" i="1"/>
  <c r="F35" i="1"/>
  <c r="F36" i="1"/>
  <c r="F37" i="1"/>
  <c r="F39" i="1"/>
  <c r="F40" i="1"/>
  <c r="F41" i="1"/>
  <c r="F43" i="1"/>
  <c r="F44" i="1"/>
  <c r="F45" i="1"/>
  <c r="F47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5" i="1"/>
  <c r="F66" i="1"/>
  <c r="F67" i="1"/>
  <c r="F69" i="1"/>
  <c r="F70" i="1"/>
  <c r="F71" i="1"/>
  <c r="F73" i="1"/>
  <c r="F74" i="1"/>
  <c r="F75" i="1"/>
  <c r="F77" i="1"/>
  <c r="F78" i="1"/>
  <c r="F79" i="1"/>
  <c r="F80" i="1"/>
  <c r="F81" i="1"/>
  <c r="F82" i="1"/>
  <c r="F84" i="1"/>
  <c r="F85" i="1"/>
  <c r="F86" i="1"/>
  <c r="F88" i="1"/>
  <c r="F89" i="1"/>
  <c r="F90" i="1"/>
  <c r="F91" i="1"/>
  <c r="F92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9" i="1"/>
  <c r="D100" i="1" l="1"/>
  <c r="D122" i="1" l="1"/>
  <c r="D123" i="1"/>
  <c r="D124" i="1"/>
  <c r="D121" i="1"/>
  <c r="D111" i="1"/>
  <c r="D112" i="1"/>
  <c r="D113" i="1"/>
  <c r="D114" i="1"/>
  <c r="D115" i="1"/>
  <c r="D116" i="1"/>
  <c r="D117" i="1"/>
  <c r="D118" i="1"/>
  <c r="D119" i="1"/>
  <c r="D110" i="1"/>
  <c r="D105" i="1"/>
  <c r="D106" i="1"/>
  <c r="D107" i="1"/>
  <c r="D108" i="1"/>
  <c r="D104" i="1"/>
  <c r="D102" i="1"/>
  <c r="D101" i="1"/>
  <c r="D95" i="1"/>
  <c r="D96" i="1"/>
  <c r="D97" i="1"/>
  <c r="D98" i="1"/>
  <c r="D99" i="1"/>
  <c r="D94" i="1"/>
  <c r="D89" i="1"/>
  <c r="D90" i="1"/>
  <c r="D91" i="1"/>
  <c r="D92" i="1"/>
  <c r="D88" i="1"/>
  <c r="D85" i="1"/>
  <c r="D86" i="1"/>
  <c r="D84" i="1"/>
  <c r="D78" i="1"/>
  <c r="D79" i="1"/>
  <c r="D80" i="1"/>
  <c r="D81" i="1"/>
  <c r="D82" i="1"/>
  <c r="D77" i="1"/>
  <c r="D74" i="1"/>
  <c r="D75" i="1"/>
  <c r="D73" i="1"/>
  <c r="D70" i="1"/>
  <c r="D71" i="1"/>
  <c r="D69" i="1"/>
  <c r="D66" i="1" l="1"/>
  <c r="D67" i="1"/>
  <c r="D65" i="1"/>
  <c r="D60" i="1"/>
  <c r="D61" i="1"/>
  <c r="D62" i="1"/>
  <c r="D63" i="1"/>
  <c r="D59" i="1"/>
  <c r="D50" i="1"/>
  <c r="D51" i="1"/>
  <c r="D52" i="1"/>
  <c r="D53" i="1"/>
  <c r="D54" i="1"/>
  <c r="D55" i="1"/>
  <c r="D56" i="1"/>
  <c r="D57" i="1"/>
  <c r="D49" i="1"/>
  <c r="D47" i="1"/>
  <c r="D44" i="1"/>
  <c r="D45" i="1"/>
  <c r="D43" i="1"/>
  <c r="D40" i="1"/>
  <c r="D41" i="1"/>
  <c r="D39" i="1"/>
  <c r="D36" i="1"/>
  <c r="D37" i="1"/>
  <c r="D35" i="1"/>
  <c r="D33" i="1"/>
  <c r="D32" i="1"/>
  <c r="D31" i="1"/>
  <c r="D28" i="1"/>
  <c r="D29" i="1"/>
  <c r="D27" i="1"/>
  <c r="D23" i="1"/>
  <c r="D24" i="1"/>
  <c r="D25" i="1"/>
  <c r="D22" i="1"/>
  <c r="D18" i="1"/>
  <c r="D20" i="1"/>
  <c r="D19" i="1"/>
  <c r="D16" i="1"/>
  <c r="D15" i="1"/>
  <c r="D14" i="1"/>
  <c r="D13" i="1"/>
  <c r="D12" i="1"/>
  <c r="D10" i="1"/>
  <c r="D9" i="1"/>
</calcChain>
</file>

<file path=xl/sharedStrings.xml><?xml version="1.0" encoding="utf-8"?>
<sst xmlns="http://schemas.openxmlformats.org/spreadsheetml/2006/main" count="336" uniqueCount="268">
  <si>
    <t>CODE</t>
  </si>
  <si>
    <t>ALLIUM FAT LEAF HYBRID</t>
  </si>
  <si>
    <t>710-020</t>
  </si>
  <si>
    <t>Allium Fat Leaf Hybr.  Quattro F  1</t>
  </si>
  <si>
    <t>TOTAL</t>
  </si>
  <si>
    <t>Herb-Food Ornemental</t>
  </si>
  <si>
    <t>BRASSICA CAULIFLOWER F1</t>
  </si>
  <si>
    <t>922-065</t>
  </si>
  <si>
    <t>927-075</t>
  </si>
  <si>
    <t>927-050</t>
  </si>
  <si>
    <t>Cauliflower Bouquet F1</t>
  </si>
  <si>
    <t>Cauliflower Multi Head White F1</t>
  </si>
  <si>
    <t>Cauliflower Baby Cauliflower F1</t>
  </si>
  <si>
    <t>VARIÉTÉ</t>
  </si>
  <si>
    <t>350-010</t>
  </si>
  <si>
    <t>350-020</t>
  </si>
  <si>
    <t>410-080</t>
  </si>
  <si>
    <t>410-020</t>
  </si>
  <si>
    <t>420-090</t>
  </si>
  <si>
    <t>422-080</t>
  </si>
  <si>
    <t>422-090</t>
  </si>
  <si>
    <t>428-090</t>
  </si>
  <si>
    <t>428-070</t>
  </si>
  <si>
    <t>430-060</t>
  </si>
  <si>
    <t>430-040</t>
  </si>
  <si>
    <t>440-025</t>
  </si>
  <si>
    <t>440-100</t>
  </si>
  <si>
    <t>520-010</t>
  </si>
  <si>
    <t>520-020</t>
  </si>
  <si>
    <t>520-030</t>
  </si>
  <si>
    <t>520-040</t>
  </si>
  <si>
    <t>550-010</t>
  </si>
  <si>
    <t>Cocktail                           Érigé</t>
  </si>
  <si>
    <t>* Prix plus FOB Zyromski /Price plus FOB Zyromski</t>
  </si>
  <si>
    <t>330-010</t>
  </si>
  <si>
    <r>
      <t xml:space="preserve">Pillar Peppers </t>
    </r>
    <r>
      <rPr>
        <b/>
        <vertAlign val="superscript"/>
        <sz val="11"/>
        <color theme="1"/>
        <rFont val="Calibri"/>
        <family val="2"/>
        <scheme val="minor"/>
      </rPr>
      <t xml:space="preserve">TM </t>
    </r>
    <r>
      <rPr>
        <b/>
        <sz val="11"/>
        <color theme="1"/>
        <rFont val="Calibri"/>
        <family val="2"/>
        <scheme val="minor"/>
      </rPr>
      <t>F1 Mimi Red</t>
    </r>
  </si>
  <si>
    <t>360-080</t>
  </si>
  <si>
    <r>
      <t xml:space="preserve">PRIX SFZ / </t>
    </r>
    <r>
      <rPr>
        <b/>
        <i/>
        <sz val="12"/>
        <color theme="1"/>
        <rFont val="Calibri"/>
        <family val="2"/>
        <scheme val="minor"/>
      </rPr>
      <t>PRICE  SFZ</t>
    </r>
  </si>
  <si>
    <r>
      <t xml:space="preserve">PRODUIT / </t>
    </r>
    <r>
      <rPr>
        <b/>
        <i/>
        <sz val="12"/>
        <color theme="1"/>
        <rFont val="Calibri"/>
        <family val="2"/>
        <scheme val="minor"/>
      </rPr>
      <t>PRODUCT</t>
    </r>
  </si>
  <si>
    <r>
      <t>NOM/</t>
    </r>
    <r>
      <rPr>
        <b/>
        <i/>
        <sz val="11"/>
        <color theme="1"/>
        <rFont val="Calibri"/>
        <family val="2"/>
        <scheme val="minor"/>
      </rPr>
      <t>NAME</t>
    </r>
    <r>
      <rPr>
        <b/>
        <sz val="11"/>
        <color theme="1"/>
        <rFont val="Calibri"/>
        <family val="2"/>
        <scheme val="minor"/>
      </rPr>
      <t>:</t>
    </r>
  </si>
  <si>
    <r>
      <t>Date de livraisons /</t>
    </r>
    <r>
      <rPr>
        <b/>
        <i/>
        <sz val="12"/>
        <color theme="1"/>
        <rFont val="Calibri"/>
        <family val="2"/>
        <scheme val="minor"/>
      </rPr>
      <t xml:space="preserve"> Delivery Date</t>
    </r>
  </si>
  <si>
    <r>
      <t xml:space="preserve">Pillar Peppers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Sweet Red</t>
    </r>
  </si>
  <si>
    <r>
      <t xml:space="preserve">Pillar Peppers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Sweet Yellow</t>
    </r>
  </si>
  <si>
    <t>428-030</t>
  </si>
  <si>
    <r>
      <t xml:space="preserve">POT TOMATO F1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SÉRIES</t>
    </r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</si>
  <si>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SÉRIES</t>
    </r>
  </si>
  <si>
    <t>520-050</t>
  </si>
  <si>
    <r>
      <t xml:space="preserve">In-Det. Tomato F1 Tutti 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Melon</t>
    </r>
  </si>
  <si>
    <r>
      <t xml:space="preserve">In-Det. Tomato F1 Tutti 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Red Berry</t>
    </r>
  </si>
  <si>
    <t>IN-DETERMINATE TOMATO PROFI-FRUTTI F1 SERIES</t>
  </si>
  <si>
    <t>550-020</t>
  </si>
  <si>
    <t>550-050</t>
  </si>
  <si>
    <t>MYOSOTIS SYLVATICA</t>
  </si>
  <si>
    <t>100-001</t>
  </si>
  <si>
    <t>Myosotis Eva Blue</t>
  </si>
  <si>
    <t>100-002</t>
  </si>
  <si>
    <t>Myosostis Eva White</t>
  </si>
  <si>
    <t>EDIBLE VIOLA F1 LARGE FLOWERED</t>
  </si>
  <si>
    <t>Stir Frying &amp; Fresh Snack</t>
  </si>
  <si>
    <t>Multiple Curds Per Plant</t>
  </si>
  <si>
    <t xml:space="preserve">Compact type          </t>
  </si>
  <si>
    <t>330-030</t>
  </si>
  <si>
    <r>
      <t xml:space="preserve">Pillar Peppers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Mimi Orange</t>
    </r>
  </si>
  <si>
    <t xml:space="preserve">POT PEPPER SWEET SERIES </t>
  </si>
  <si>
    <t>350-030</t>
  </si>
  <si>
    <t>POT PATIO PEPPER ROCKET SERIES</t>
  </si>
  <si>
    <t>410-030</t>
  </si>
  <si>
    <t>410-040</t>
  </si>
  <si>
    <t>420-060</t>
  </si>
  <si>
    <t>Cocktail                         Retombant</t>
  </si>
  <si>
    <t xml:space="preserve">POT TOMATO F1 SWEET STURDY SÉRIES </t>
  </si>
  <si>
    <t>430-050</t>
  </si>
  <si>
    <t>POT PATIO TOMATO F1 MAGNUSA SÉRIES</t>
  </si>
  <si>
    <t>POT PILLAR TOMATO F1 SERIES</t>
  </si>
  <si>
    <t>450-030</t>
  </si>
  <si>
    <t>Pillar Tomato F1 Joy Red</t>
  </si>
  <si>
    <t>450-040</t>
  </si>
  <si>
    <t>Pillar Tomato F1 Catch Red</t>
  </si>
  <si>
    <r>
      <t xml:space="preserve">IN-DETERMINATE TOMATO TUTTI-FRUTTI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 F1 SÉRIES</t>
    </r>
  </si>
  <si>
    <t>520-055</t>
  </si>
  <si>
    <t>550-045</t>
  </si>
  <si>
    <t>550-065</t>
  </si>
  <si>
    <t>Tél.:819-275-5156 / fax.:819-275-7976  info@zyromski.com</t>
  </si>
  <si>
    <t>Frais de transport et manutention non inclus/Shipping and handeling not included.</t>
  </si>
  <si>
    <t>POT PEPPER PONKY SERIES</t>
  </si>
  <si>
    <t>320-080</t>
  </si>
  <si>
    <t>POT PEPPER MINI BASKET SERIES</t>
  </si>
  <si>
    <t>Peppers from Heaven F1 Mini Sweet Red</t>
  </si>
  <si>
    <t>Rouge - Sucré              Retombant</t>
  </si>
  <si>
    <t>POT PEPPER GALAXY SERIES</t>
  </si>
  <si>
    <t>Pillar Peppers F1 Galaxy Red</t>
  </si>
  <si>
    <t>520-065</t>
  </si>
  <si>
    <r>
      <t xml:space="preserve">In-Det. Tomato F1 Tutti-Frutti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Stuff'n XS Red</t>
    </r>
  </si>
  <si>
    <r>
      <t xml:space="preserve">In-Det. Tomato F1 Tutti 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Paprika</t>
    </r>
  </si>
  <si>
    <t>In-Det. Tomato F1 Profi Frutti Grape Red</t>
  </si>
  <si>
    <t>In-Det. Tomato F1 Profi Frutti Cherry</t>
  </si>
  <si>
    <t>In-Det. Tomato F1 Profi Frutti Mandarin</t>
  </si>
  <si>
    <t>In-Det. Tomato F1 Profi Frutti Paprika</t>
  </si>
  <si>
    <t>Tasty Viola F1 Orange Shades</t>
  </si>
  <si>
    <t>Tasty Viola F1 Light Blue Shades</t>
  </si>
  <si>
    <t>Tasty Viola F1 Violet Shades</t>
  </si>
  <si>
    <t>Tasty Viola F1 Cream Yellow Shades</t>
  </si>
  <si>
    <t>Tasty Viola F1 Blue Shades</t>
  </si>
  <si>
    <t>Tasty Viola F1 Red Shades</t>
  </si>
  <si>
    <t>Tasty Viola F1 Whites Shades</t>
  </si>
  <si>
    <t>Tasty Viola F1 Yellow Shades</t>
  </si>
  <si>
    <t>Tasty Viola F1 White Blue Whishkers</t>
  </si>
  <si>
    <t>Tasty Viola F1 Mixture</t>
  </si>
  <si>
    <t>100-003</t>
  </si>
  <si>
    <t>Myosotis Eva Rose</t>
  </si>
  <si>
    <t>100-100</t>
  </si>
  <si>
    <t>Myosostis Eva Mixture</t>
  </si>
  <si>
    <t>825-015</t>
  </si>
  <si>
    <t>825-025</t>
  </si>
  <si>
    <t>825-030</t>
  </si>
  <si>
    <t>825-040</t>
  </si>
  <si>
    <t>825-050</t>
  </si>
  <si>
    <t>825-060</t>
  </si>
  <si>
    <t>825-070</t>
  </si>
  <si>
    <t>825-075</t>
  </si>
  <si>
    <t>825-080</t>
  </si>
  <si>
    <t>825-100</t>
  </si>
  <si>
    <t>Rocket Peppers F1 Sweet Mamba Red</t>
  </si>
  <si>
    <t>Rocket Peppers F1 Spicy Mamba Red</t>
  </si>
  <si>
    <t>410-070</t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</si>
  <si>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Vita Red</t>
    </r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</si>
  <si>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F1Twiggy Red</t>
    </r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</si>
  <si>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Dora Red </t>
    </r>
  </si>
  <si>
    <r>
      <t>Pot Tomato Heartbreakers</t>
    </r>
    <r>
      <rPr>
        <b/>
        <vertAlign val="superscript"/>
        <sz val="11"/>
        <color theme="1"/>
        <rFont val="Calibri"/>
        <family val="2"/>
        <scheme val="minor"/>
      </rPr>
      <t xml:space="preserve"> TM</t>
    </r>
    <r>
      <rPr>
        <b/>
        <sz val="11"/>
        <color theme="1"/>
        <rFont val="Calibri"/>
        <family val="2"/>
        <scheme val="minor"/>
      </rPr>
      <t xml:space="preserve"> F1 Twiggy Orange</t>
    </r>
  </si>
  <si>
    <r>
      <t>Pot Tomato Heartbreakers</t>
    </r>
    <r>
      <rPr>
        <b/>
        <vertAlign val="superscript"/>
        <sz val="11"/>
        <color theme="1"/>
        <rFont val="Calibri"/>
        <family val="2"/>
        <scheme val="minor"/>
      </rPr>
      <t xml:space="preserve"> TM</t>
    </r>
    <r>
      <rPr>
        <b/>
        <sz val="11"/>
        <color theme="1"/>
        <rFont val="Calibri"/>
        <family val="2"/>
        <scheme val="minor"/>
      </rPr>
      <t xml:space="preserve"> F1 Vallery Red</t>
    </r>
  </si>
  <si>
    <t>430-020</t>
  </si>
  <si>
    <t>Cocktail                           Retombant</t>
  </si>
  <si>
    <t>In-Det. Tomato F1 Profi Frutti Grape Yellow</t>
  </si>
  <si>
    <t>   www.prudac.com</t>
  </si>
  <si>
    <r>
      <t xml:space="preserve">Semences et semis sont disponibles / </t>
    </r>
    <r>
      <rPr>
        <i/>
        <sz val="16"/>
        <color theme="1"/>
        <rFont val="Calibri"/>
        <family val="2"/>
        <scheme val="minor"/>
      </rPr>
      <t>seeds and seedlings are available</t>
    </r>
    <r>
      <rPr>
        <sz val="16"/>
        <color theme="1"/>
        <rFont val="Calibri"/>
        <family val="2"/>
        <scheme val="minor"/>
      </rPr>
      <t xml:space="preserve"> / Légumes de spécialité et jardinage urbain / specialty edibles and urban gardening</t>
    </r>
  </si>
  <si>
    <t>950-075</t>
  </si>
  <si>
    <t>Kale Rainbow Candy Crush F1</t>
  </si>
  <si>
    <t>340-010</t>
  </si>
  <si>
    <t>340-020</t>
  </si>
  <si>
    <t>340-030</t>
  </si>
  <si>
    <t>Peppers from Heaven F1 Mini Sweet Yellow</t>
  </si>
  <si>
    <t>Peppers from Heaven F1 Mini Sweet Orange</t>
  </si>
  <si>
    <t>Orange - Sucré            Retombant</t>
  </si>
  <si>
    <t>Jaune - Sucré               Retombant</t>
  </si>
  <si>
    <t>310-010</t>
  </si>
  <si>
    <t>310-020</t>
  </si>
  <si>
    <t>310-030</t>
  </si>
  <si>
    <t>Pillar Peppers F1 Galaxy Yellow</t>
  </si>
  <si>
    <t>Pillar Peppers F1 Galaxy Orange</t>
  </si>
  <si>
    <t>Rouge - Épicé               Retombant</t>
  </si>
  <si>
    <t>Cocktail                              Érigé</t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</si>
  <si>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Dora Orange </t>
    </r>
  </si>
  <si>
    <t>410-078</t>
  </si>
  <si>
    <t>410-088</t>
  </si>
  <si>
    <t>420-068</t>
  </si>
  <si>
    <t>440-018</t>
  </si>
  <si>
    <t>Petit Fruit                Patio</t>
  </si>
  <si>
    <t>Pillar Tomato F1 Joy Yellow</t>
  </si>
  <si>
    <t>450-038</t>
  </si>
  <si>
    <t>450-048</t>
  </si>
  <si>
    <t>Pillar Tomato F1 Catch Orange</t>
  </si>
  <si>
    <t>Commande Minimum Order 10 000</t>
  </si>
  <si>
    <t>Commande minimum order 5000</t>
  </si>
  <si>
    <t>Commande Minimum order 10 000</t>
  </si>
  <si>
    <t>Commande minimum order 10 000</t>
  </si>
  <si>
    <t>Commande minimum order 25 000</t>
  </si>
  <si>
    <t>Non inclus dans le prix/1000 semence;  VTA , frais de transport, petit emballage unitaire, certificats phytosanitaires, etc./ Not included in the price/1000 seeds; VAT, Freight related costs, small unti package, phytosanitairy certificates et.</t>
  </si>
  <si>
    <t>710-050</t>
  </si>
  <si>
    <t>Allium int. Hybr. Autumn Bee Attraction</t>
  </si>
  <si>
    <t>Ornamental-Fall flowering</t>
  </si>
  <si>
    <t xml:space="preserve">Multicouleur </t>
  </si>
  <si>
    <t>917-065</t>
  </si>
  <si>
    <t>Pruple Tem Broccoli F1 Purplelicious</t>
  </si>
  <si>
    <t>Mini Boccoli</t>
  </si>
  <si>
    <r>
      <t xml:space="preserve">QUANTITÉ/ </t>
    </r>
    <r>
      <rPr>
        <b/>
        <i/>
        <sz val="12"/>
        <color theme="1"/>
        <rFont val="Calibri"/>
        <family val="2"/>
        <scheme val="minor"/>
      </rPr>
      <t>QUANTITY</t>
    </r>
  </si>
  <si>
    <r>
      <t xml:space="preserve">Pillar Peppers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Sweet Orange</t>
    </r>
  </si>
  <si>
    <t>365-030</t>
  </si>
  <si>
    <t>365-010</t>
  </si>
  <si>
    <t>Rocket Peppers F1 Sweet Mamba Orange</t>
  </si>
  <si>
    <t>POT PATIO PUMKIN PEPPER HALLOWEEN SERIES</t>
  </si>
  <si>
    <t>370-010</t>
  </si>
  <si>
    <t xml:space="preserve">Pumkin Peppers F1 Sweet Red </t>
  </si>
  <si>
    <t xml:space="preserve">Pumkin Peppers F1 Sweet Gold </t>
  </si>
  <si>
    <r>
      <t xml:space="preserve">Pot Tomato Heartbreakers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F1 Vita Orange</t>
    </r>
  </si>
  <si>
    <t>410-075</t>
  </si>
  <si>
    <r>
      <t>Pot Tomato Heartbreakers</t>
    </r>
    <r>
      <rPr>
        <b/>
        <vertAlign val="superscript"/>
        <sz val="11"/>
        <color theme="1"/>
        <rFont val="Calibri"/>
        <family val="2"/>
        <scheme val="minor"/>
      </rPr>
      <t xml:space="preserve"> TM</t>
    </r>
    <r>
      <rPr>
        <b/>
        <sz val="11"/>
        <color theme="1"/>
        <rFont val="Calibri"/>
        <family val="2"/>
        <scheme val="minor"/>
      </rPr>
      <t xml:space="preserve"> F1 Vallery Orange</t>
    </r>
  </si>
  <si>
    <t>410-025</t>
  </si>
  <si>
    <t>POT TOMATO CLASSICS F1 SERIES</t>
  </si>
  <si>
    <t>Donna F1 Red</t>
  </si>
  <si>
    <t>Donna F1 Yellow</t>
  </si>
  <si>
    <t xml:space="preserve">Tarzan F1 </t>
  </si>
  <si>
    <t>James F1</t>
  </si>
  <si>
    <t>Donna F1 Orange</t>
  </si>
  <si>
    <r>
      <t xml:space="preserve">POT TOMATO SUNNY DROPS </t>
    </r>
    <r>
      <rPr>
        <b/>
        <vertAlign val="superscript"/>
        <sz val="11"/>
        <color theme="1"/>
        <rFont val="Calibri"/>
        <family val="2"/>
        <scheme val="minor"/>
      </rPr>
      <t xml:space="preserve">TM </t>
    </r>
    <r>
      <rPr>
        <b/>
        <sz val="11"/>
        <color theme="1"/>
        <rFont val="Calibri"/>
        <family val="2"/>
        <scheme val="minor"/>
      </rPr>
      <t>F1 SERIES</t>
    </r>
  </si>
  <si>
    <t>475-010</t>
  </si>
  <si>
    <t>475-015</t>
  </si>
  <si>
    <t>,</t>
  </si>
  <si>
    <t>470-015</t>
  </si>
  <si>
    <t>Yellow Cocktail              Érigé</t>
  </si>
  <si>
    <t>Sweet Sturdy Jo F1</t>
  </si>
  <si>
    <t>Sweet Sturdy Grace F1</t>
  </si>
  <si>
    <t>Sweet Sturdy Jimmy F1</t>
  </si>
  <si>
    <t>MaGnusa 15 F1 Yellow</t>
  </si>
  <si>
    <t>MaGnusa 25 F1 Red</t>
  </si>
  <si>
    <t>MaGnusa 100 F1 Red</t>
  </si>
  <si>
    <t>Large Fruit               Patio</t>
  </si>
  <si>
    <r>
      <t>In-Det. Tomato f1 Tutti Frutti</t>
    </r>
    <r>
      <rPr>
        <b/>
        <vertAlign val="superscript"/>
        <sz val="11"/>
        <color theme="1"/>
        <rFont val="Calibri"/>
        <family val="2"/>
        <scheme val="minor"/>
      </rPr>
      <t xml:space="preserve"> TM</t>
    </r>
    <r>
      <rPr>
        <b/>
        <sz val="11"/>
        <color theme="1"/>
        <rFont val="Calibri"/>
        <family val="2"/>
        <scheme val="minor"/>
      </rPr>
      <t xml:space="preserve"> Cherry Red</t>
    </r>
  </si>
  <si>
    <r>
      <t>In-Det. Tomato f1 Tutti Frutti</t>
    </r>
    <r>
      <rPr>
        <b/>
        <vertAlign val="superscript"/>
        <sz val="11"/>
        <color rgb="FFFF0000"/>
        <rFont val="Calibri"/>
        <family val="2"/>
        <scheme val="minor"/>
      </rPr>
      <t xml:space="preserve"> TM</t>
    </r>
    <r>
      <rPr>
        <b/>
        <sz val="11"/>
        <color rgb="FFFF0000"/>
        <rFont val="Calibri"/>
        <family val="2"/>
        <scheme val="minor"/>
      </rPr>
      <t xml:space="preserve"> Cherry Red Baby</t>
    </r>
  </si>
  <si>
    <r>
      <t xml:space="preserve">In-Det. Tomato F1 Tutti Frutti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Mandarin Improved</t>
    </r>
  </si>
  <si>
    <t>Zyromski horticulture 2023-2024</t>
  </si>
  <si>
    <t>320-010</t>
  </si>
  <si>
    <t>Ponky Peppers F1 Caroline Red</t>
  </si>
  <si>
    <t>Rouge - Sucré               Retombant</t>
  </si>
  <si>
    <t>320-085</t>
  </si>
  <si>
    <t>Ponky Peppers F1 Spicy Jane Yellow</t>
  </si>
  <si>
    <t>Ponky Peppers F1 Spicy Jane Red</t>
  </si>
  <si>
    <t>Peppers from Hades F1 Spicy Gold</t>
  </si>
  <si>
    <t>Jaune  Épicé                 Retombant</t>
  </si>
  <si>
    <t>345-025</t>
  </si>
  <si>
    <t xml:space="preserve">POT PEPPER COMPACT SWEET SERIES </t>
  </si>
  <si>
    <t>338-010</t>
  </si>
  <si>
    <r>
      <t xml:space="preserve">Pillar Peppers </t>
    </r>
    <r>
      <rPr>
        <b/>
        <vertAlign val="superscript"/>
        <sz val="11"/>
        <color rgb="FFFF0000"/>
        <rFont val="Calibri"/>
        <family val="2"/>
        <scheme val="minor"/>
      </rPr>
      <t>TM</t>
    </r>
    <r>
      <rPr>
        <b/>
        <sz val="11"/>
        <color rgb="FFFF0000"/>
        <rFont val="Calibri"/>
        <family val="2"/>
        <scheme val="minor"/>
      </rPr>
      <t xml:space="preserve"> F1 Luna Red</t>
    </r>
  </si>
  <si>
    <t>375-010</t>
  </si>
  <si>
    <t>370-020</t>
  </si>
  <si>
    <t>Pumkin Peppers F1 Spooky Red</t>
  </si>
  <si>
    <t>POT PATIO ORNAMENTAL FLORAL SPINNERS SERIES</t>
  </si>
  <si>
    <t>Multicolor/Mauve               Érigé</t>
  </si>
  <si>
    <t>Noir- Orange  Sucré             Érigé</t>
  </si>
  <si>
    <t>Noir- Rouge  Sucré               Érigé</t>
  </si>
  <si>
    <t>Orange - Sucré                      Érigé</t>
  </si>
  <si>
    <t>Jaune - Sucré                         Érigé</t>
  </si>
  <si>
    <t>Rouge-Sucré                          Érigé</t>
  </si>
  <si>
    <t>Orange-Sucré                        Érigé</t>
  </si>
  <si>
    <t>Orange - Épicé                      Érigé</t>
  </si>
  <si>
    <t>Jaune - Épicé                         Érigé</t>
  </si>
  <si>
    <t>Rouge - Épicé                        Érigé</t>
  </si>
  <si>
    <t>F1 Purple Sunset</t>
  </si>
  <si>
    <r>
      <t xml:space="preserve">Pot Tomato Heartbreakers </t>
    </r>
    <r>
      <rPr>
        <b/>
        <vertAlign val="superscript"/>
        <sz val="11"/>
        <rFont val="Calibri"/>
        <family val="2"/>
        <scheme val="minor"/>
      </rPr>
      <t>TM</t>
    </r>
    <r>
      <rPr>
        <b/>
        <sz val="11"/>
        <rFont val="Calibri"/>
        <family val="2"/>
        <scheme val="minor"/>
      </rPr>
      <t xml:space="preserve"> F1 Dora Yellow </t>
    </r>
  </si>
  <si>
    <t>Cocktail                                     Érigé</t>
  </si>
  <si>
    <t xml:space="preserve">Cocktail                                     Érigé      </t>
  </si>
  <si>
    <t>Noir - Rouge Épicé               Érigé</t>
  </si>
  <si>
    <t>Noir-Rouge Sucré                 Érigé</t>
  </si>
  <si>
    <t>Noir-Orange Sucré               Érigé</t>
  </si>
  <si>
    <t>Blanc-Rouge Sucré               Érigé</t>
  </si>
  <si>
    <r>
      <t xml:space="preserve">CONTAINER TOMATO TINY TEMPTATIONS </t>
    </r>
    <r>
      <rPr>
        <b/>
        <vertAlign val="superscript"/>
        <sz val="11"/>
        <color theme="1"/>
        <rFont val="Calibri"/>
        <family val="2"/>
        <scheme val="minor"/>
      </rPr>
      <t xml:space="preserve">TM </t>
    </r>
    <r>
      <rPr>
        <b/>
        <sz val="11"/>
        <color theme="1"/>
        <rFont val="Calibri"/>
        <family val="2"/>
        <scheme val="minor"/>
      </rPr>
      <t>F1 SERIES</t>
    </r>
  </si>
  <si>
    <t>421-010</t>
  </si>
  <si>
    <t>421-015</t>
  </si>
  <si>
    <t>Cocktail - Boissonneux Érigé</t>
  </si>
  <si>
    <r>
      <t xml:space="preserve">Tiny Temptations </t>
    </r>
    <r>
      <rPr>
        <b/>
        <vertAlign val="superscript"/>
        <sz val="11"/>
        <color rgb="FFFF0000"/>
        <rFont val="Calibri"/>
        <family val="2"/>
        <scheme val="minor"/>
      </rPr>
      <t>TM</t>
    </r>
    <r>
      <rPr>
        <b/>
        <sz val="11"/>
        <color rgb="FFFF0000"/>
        <rFont val="Calibri"/>
        <family val="2"/>
        <scheme val="minor"/>
      </rPr>
      <t xml:space="preserve"> F1 Red</t>
    </r>
  </si>
  <si>
    <r>
      <t xml:space="preserve">Tiny Temptations </t>
    </r>
    <r>
      <rPr>
        <b/>
        <vertAlign val="superscript"/>
        <sz val="11"/>
        <color rgb="FFFF0000"/>
        <rFont val="Calibri"/>
        <family val="2"/>
        <scheme val="minor"/>
      </rPr>
      <t>TM</t>
    </r>
    <r>
      <rPr>
        <b/>
        <sz val="11"/>
        <color rgb="FFFF0000"/>
        <rFont val="Calibri"/>
        <family val="2"/>
        <scheme val="minor"/>
      </rPr>
      <t xml:space="preserve"> F1 Orange</t>
    </r>
  </si>
  <si>
    <r>
      <t xml:space="preserve">Tiny Temptations </t>
    </r>
    <r>
      <rPr>
        <b/>
        <vertAlign val="superscript"/>
        <sz val="11"/>
        <color rgb="FFFF0000"/>
        <rFont val="Calibri"/>
        <family val="2"/>
        <scheme val="minor"/>
      </rPr>
      <t>TM</t>
    </r>
    <r>
      <rPr>
        <b/>
        <sz val="11"/>
        <color rgb="FFFF0000"/>
        <rFont val="Calibri"/>
        <family val="2"/>
        <scheme val="minor"/>
      </rPr>
      <t xml:space="preserve"> F1 Yellow</t>
    </r>
  </si>
  <si>
    <r>
      <t>Sunny Drops</t>
    </r>
    <r>
      <rPr>
        <b/>
        <vertAlign val="superscript"/>
        <sz val="11"/>
        <rFont val="Calibri"/>
        <family val="2"/>
        <scheme val="minor"/>
      </rPr>
      <t xml:space="preserve"> TM   </t>
    </r>
    <r>
      <rPr>
        <b/>
        <sz val="11"/>
        <rFont val="Calibri"/>
        <family val="2"/>
        <scheme val="minor"/>
      </rPr>
      <t>F1 Red</t>
    </r>
  </si>
  <si>
    <r>
      <t>Sunny Drops</t>
    </r>
    <r>
      <rPr>
        <b/>
        <vertAlign val="superscript"/>
        <sz val="11"/>
        <rFont val="Calibri"/>
        <family val="2"/>
        <scheme val="minor"/>
      </rPr>
      <t xml:space="preserve"> TM  </t>
    </r>
    <r>
      <rPr>
        <b/>
        <sz val="11"/>
        <rFont val="Calibri"/>
        <family val="2"/>
        <scheme val="minor"/>
      </rPr>
      <t>F1 Orange</t>
    </r>
  </si>
  <si>
    <r>
      <t>Sunny Drops</t>
    </r>
    <r>
      <rPr>
        <b/>
        <vertAlign val="superscript"/>
        <sz val="11"/>
        <rFont val="Calibri"/>
        <family val="2"/>
        <scheme val="minor"/>
      </rPr>
      <t xml:space="preserve"> TM </t>
    </r>
    <r>
      <rPr>
        <b/>
        <sz val="11"/>
        <rFont val="Calibri"/>
        <family val="2"/>
        <scheme val="minor"/>
      </rPr>
      <t>F1  Baby Orange</t>
    </r>
  </si>
  <si>
    <t>Cocktail                               Érigé</t>
  </si>
  <si>
    <t>Gros Fruit                          Érigé</t>
  </si>
  <si>
    <r>
      <t xml:space="preserve">Pot Tomato Ponchi 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Do F1 Red</t>
    </r>
  </si>
  <si>
    <r>
      <t xml:space="preserve">Pot Tomato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Re F1 Red</t>
    </r>
  </si>
  <si>
    <r>
      <t xml:space="preserve">Pot Tomato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Fa F1 Yellow</t>
    </r>
  </si>
  <si>
    <r>
      <t xml:space="preserve">Pot Tomato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Mi F1  Red</t>
    </r>
  </si>
  <si>
    <t>430-080</t>
  </si>
  <si>
    <r>
      <t xml:space="preserve">Pot Tomato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Re F1 Yellow</t>
    </r>
  </si>
  <si>
    <r>
      <t xml:space="preserve">Pot Tomato Ponchi </t>
    </r>
    <r>
      <rPr>
        <b/>
        <vertAlign val="superscript"/>
        <sz val="11"/>
        <color theme="1"/>
        <rFont val="Calibri"/>
        <family val="2"/>
        <scheme val="minor"/>
      </rPr>
      <t>TM</t>
    </r>
    <r>
      <rPr>
        <b/>
        <sz val="11"/>
        <color theme="1"/>
        <rFont val="Calibri"/>
        <family val="2"/>
        <scheme val="minor"/>
      </rPr>
      <t xml:space="preserve"> Fa F1 Red</t>
    </r>
  </si>
  <si>
    <t>Pillar Tomato F1 Joy Orange</t>
  </si>
  <si>
    <t>450-035</t>
  </si>
  <si>
    <t>520-058</t>
  </si>
  <si>
    <r>
      <t xml:space="preserve">In-Det. Tomato F1 Tutti-Frutti </t>
    </r>
    <r>
      <rPr>
        <b/>
        <vertAlign val="superscript"/>
        <sz val="11"/>
        <color rgb="FFFF0000"/>
        <rFont val="Calibri"/>
        <family val="2"/>
        <scheme val="minor"/>
      </rPr>
      <t>TM</t>
    </r>
    <r>
      <rPr>
        <b/>
        <sz val="11"/>
        <color rgb="FFFF0000"/>
        <rFont val="Calibri"/>
        <family val="2"/>
        <scheme val="minor"/>
      </rPr>
      <t xml:space="preserve"> Stuff'n XS Yellow</t>
    </r>
  </si>
  <si>
    <r>
      <t xml:space="preserve">In-Det. Tomato F1 Tutti Frutti </t>
    </r>
    <r>
      <rPr>
        <b/>
        <vertAlign val="superscript"/>
        <sz val="11"/>
        <rFont val="Calibri"/>
        <family val="2"/>
        <scheme val="minor"/>
      </rPr>
      <t>TM</t>
    </r>
    <r>
      <rPr>
        <b/>
        <sz val="11"/>
        <rFont val="Calibri"/>
        <family val="2"/>
        <scheme val="minor"/>
      </rPr>
      <t xml:space="preserve"> Deep Red Desire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</si>
</sst>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_-* #,##0.00\ &quot;$&quot;_-;_-* #,##0.00\ &quot;$&quot;\-;_-* &quot;-&quot;??\ &quot;$&quot;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0" xfId="0" applyAlignment="1">
      <alignment horizontal="center"/>
    </xf>
    <xf numFmtId="164" fontId="1" fillId="0" borderId="6" xfId="0" applyNumberFormat="1" applyFont="1" applyBorder="1"/>
    <xf numFmtId="164" fontId="1" fillId="0" borderId="9" xfId="0" applyNumberFormat="1" applyFont="1" applyBorder="1"/>
    <xf numFmtId="164" fontId="1" fillId="0" borderId="1" xfId="0" applyNumberFormat="1" applyFont="1" applyBorder="1"/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9" fontId="0" fillId="0" borderId="0" xfId="1" applyNumberFormat="1" applyFont="1"/>
    <xf numFmtId="0" fontId="1" fillId="0" borderId="20" xfId="0" applyFont="1" applyBorder="1"/>
    <xf numFmtId="0" fontId="0" fillId="3" borderId="0" xfId="0" applyFill="1"/>
    <xf numFmtId="164" fontId="1" fillId="3" borderId="21" xfId="0" applyNumberFormat="1" applyFont="1" applyFill="1" applyBorder="1"/>
    <xf numFmtId="0" fontId="1" fillId="3" borderId="6" xfId="0" applyFont="1" applyFill="1" applyBorder="1"/>
    <xf numFmtId="164" fontId="1" fillId="3" borderId="9" xfId="0" applyNumberFormat="1" applyFont="1" applyFill="1" applyBorder="1"/>
    <xf numFmtId="0" fontId="0" fillId="0" borderId="1" xfId="0" applyBorder="1" applyAlignment="1" applyProtection="1">
      <protection locked="0"/>
    </xf>
    <xf numFmtId="164" fontId="1" fillId="0" borderId="6" xfId="0" applyNumberFormat="1" applyFont="1" applyBorder="1" applyProtection="1">
      <protection hidden="1"/>
    </xf>
    <xf numFmtId="164" fontId="1" fillId="0" borderId="1" xfId="0" applyNumberFormat="1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164" fontId="1" fillId="0" borderId="4" xfId="0" applyNumberFormat="1" applyFont="1" applyBorder="1" applyProtection="1">
      <protection hidden="1"/>
    </xf>
    <xf numFmtId="164" fontId="1" fillId="3" borderId="6" xfId="0" applyNumberFormat="1" applyFont="1" applyFill="1" applyBorder="1" applyProtection="1">
      <protection hidden="1"/>
    </xf>
    <xf numFmtId="0" fontId="1" fillId="0" borderId="1" xfId="0" applyFont="1" applyBorder="1" applyAlignment="1">
      <alignment horizontal="left"/>
    </xf>
    <xf numFmtId="0" fontId="1" fillId="2" borderId="3" xfId="0" applyFont="1" applyFill="1" applyBorder="1"/>
    <xf numFmtId="0" fontId="1" fillId="2" borderId="22" xfId="0" applyFont="1" applyFill="1" applyBorder="1"/>
    <xf numFmtId="0" fontId="1" fillId="2" borderId="22" xfId="0" applyFont="1" applyFill="1" applyBorder="1" applyProtection="1">
      <protection locked="0"/>
    </xf>
    <xf numFmtId="164" fontId="1" fillId="2" borderId="22" xfId="0" applyNumberFormat="1" applyFont="1" applyFill="1" applyBorder="1" applyProtection="1">
      <protection hidden="1"/>
    </xf>
    <xf numFmtId="164" fontId="1" fillId="2" borderId="23" xfId="0" applyNumberFormat="1" applyFont="1" applyFill="1" applyBorder="1"/>
    <xf numFmtId="0" fontId="10" fillId="0" borderId="0" xfId="0" applyFont="1" applyAlignment="1">
      <alignment horizontal="center"/>
    </xf>
    <xf numFmtId="0" fontId="1" fillId="0" borderId="22" xfId="0" applyFont="1" applyBorder="1"/>
    <xf numFmtId="164" fontId="1" fillId="0" borderId="23" xfId="0" applyNumberFormat="1" applyFont="1" applyBorder="1"/>
    <xf numFmtId="0" fontId="4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4" fillId="0" borderId="0" xfId="0" applyFont="1" applyAlignment="1">
      <alignment vertical="center" wrapText="1"/>
    </xf>
    <xf numFmtId="0" fontId="1" fillId="0" borderId="22" xfId="0" applyFont="1" applyBorder="1" applyAlignment="1">
      <alignment horizontal="left"/>
    </xf>
    <xf numFmtId="0" fontId="18" fillId="0" borderId="6" xfId="0" applyFont="1" applyBorder="1"/>
    <xf numFmtId="0" fontId="18" fillId="0" borderId="2" xfId="0" applyFont="1" applyBorder="1"/>
    <xf numFmtId="164" fontId="18" fillId="0" borderId="6" xfId="0" applyNumberFormat="1" applyFont="1" applyBorder="1" applyProtection="1">
      <protection hidden="1"/>
    </xf>
    <xf numFmtId="164" fontId="18" fillId="0" borderId="9" xfId="0" applyNumberFormat="1" applyFont="1" applyBorder="1"/>
    <xf numFmtId="0" fontId="18" fillId="0" borderId="3" xfId="0" applyFont="1" applyBorder="1"/>
    <xf numFmtId="0" fontId="18" fillId="0" borderId="1" xfId="0" applyFont="1" applyBorder="1"/>
    <xf numFmtId="164" fontId="18" fillId="0" borderId="1" xfId="0" applyNumberFormat="1" applyFont="1" applyBorder="1" applyProtection="1">
      <protection hidden="1"/>
    </xf>
    <xf numFmtId="0" fontId="18" fillId="0" borderId="12" xfId="0" applyFont="1" applyBorder="1"/>
    <xf numFmtId="164" fontId="18" fillId="0" borderId="4" xfId="0" applyNumberFormat="1" applyFont="1" applyBorder="1" applyProtection="1">
      <protection hidden="1"/>
    </xf>
    <xf numFmtId="0" fontId="11" fillId="2" borderId="22" xfId="0" applyFont="1" applyFill="1" applyBorder="1"/>
    <xf numFmtId="1" fontId="1" fillId="0" borderId="5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1" fontId="1" fillId="0" borderId="6" xfId="0" applyNumberFormat="1" applyFont="1" applyBorder="1" applyProtection="1">
      <protection locked="0"/>
    </xf>
    <xf numFmtId="1" fontId="18" fillId="0" borderId="6" xfId="0" applyNumberFormat="1" applyFont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8" fillId="0" borderId="5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8" fillId="0" borderId="22" xfId="0" applyFont="1" applyBorder="1"/>
    <xf numFmtId="0" fontId="18" fillId="0" borderId="22" xfId="0" applyFont="1" applyBorder="1" applyAlignment="1">
      <alignment horizontal="left"/>
    </xf>
    <xf numFmtId="1" fontId="18" fillId="0" borderId="1" xfId="0" applyNumberFormat="1" applyFont="1" applyBorder="1" applyProtection="1">
      <protection locked="0"/>
    </xf>
    <xf numFmtId="164" fontId="18" fillId="0" borderId="1" xfId="0" applyNumberFormat="1" applyFont="1" applyBorder="1"/>
    <xf numFmtId="164" fontId="18" fillId="0" borderId="2" xfId="0" applyNumberFormat="1" applyFont="1" applyBorder="1" applyProtection="1">
      <protection hidden="1"/>
    </xf>
    <xf numFmtId="0" fontId="1" fillId="2" borderId="25" xfId="0" applyFont="1" applyFill="1" applyBorder="1"/>
    <xf numFmtId="0" fontId="1" fillId="2" borderId="26" xfId="0" applyFont="1" applyFill="1" applyBorder="1"/>
    <xf numFmtId="0" fontId="11" fillId="2" borderId="26" xfId="0" applyFont="1" applyFill="1" applyBorder="1"/>
    <xf numFmtId="164" fontId="1" fillId="2" borderId="26" xfId="0" applyNumberFormat="1" applyFont="1" applyFill="1" applyBorder="1" applyProtection="1">
      <protection hidden="1"/>
    </xf>
    <xf numFmtId="0" fontId="1" fillId="2" borderId="26" xfId="0" applyFont="1" applyFill="1" applyBorder="1" applyProtection="1">
      <protection locked="0"/>
    </xf>
    <xf numFmtId="164" fontId="1" fillId="2" borderId="27" xfId="0" applyNumberFormat="1" applyFont="1" applyFill="1" applyBorder="1"/>
    <xf numFmtId="0" fontId="21" fillId="0" borderId="11" xfId="0" applyFont="1" applyBorder="1"/>
    <xf numFmtId="0" fontId="21" fillId="0" borderId="6" xfId="0" applyFont="1" applyBorder="1"/>
    <xf numFmtId="0" fontId="21" fillId="0" borderId="2" xfId="0" applyFont="1" applyBorder="1"/>
    <xf numFmtId="164" fontId="18" fillId="0" borderId="28" xfId="0" applyNumberFormat="1" applyFont="1" applyBorder="1"/>
    <xf numFmtId="0" fontId="21" fillId="0" borderId="1" xfId="0" applyFont="1" applyBorder="1"/>
    <xf numFmtId="0" fontId="21" fillId="0" borderId="3" xfId="0" applyFont="1" applyBorder="1"/>
    <xf numFmtId="164" fontId="21" fillId="0" borderId="1" xfId="0" applyNumberFormat="1" applyFont="1" applyBorder="1" applyProtection="1">
      <protection hidden="1"/>
    </xf>
    <xf numFmtId="1" fontId="21" fillId="0" borderId="6" xfId="0" applyNumberFormat="1" applyFont="1" applyBorder="1" applyProtection="1">
      <protection locked="0"/>
    </xf>
    <xf numFmtId="164" fontId="21" fillId="0" borderId="21" xfId="0" applyNumberFormat="1" applyFont="1" applyBorder="1"/>
    <xf numFmtId="164" fontId="21" fillId="0" borderId="9" xfId="0" applyNumberFormat="1" applyFont="1" applyBorder="1"/>
    <xf numFmtId="164" fontId="21" fillId="0" borderId="2" xfId="0" applyNumberFormat="1" applyFont="1" applyBorder="1" applyProtection="1">
      <protection hidden="1"/>
    </xf>
    <xf numFmtId="0" fontId="21" fillId="0" borderId="22" xfId="0" applyFont="1" applyFill="1" applyBorder="1"/>
    <xf numFmtId="0" fontId="21" fillId="0" borderId="3" xfId="0" applyFont="1" applyFill="1" applyBorder="1"/>
    <xf numFmtId="0" fontId="21" fillId="0" borderId="1" xfId="0" applyFont="1" applyFill="1" applyBorder="1"/>
    <xf numFmtId="0" fontId="21" fillId="3" borderId="6" xfId="0" applyFont="1" applyFill="1" applyBorder="1"/>
    <xf numFmtId="164" fontId="21" fillId="3" borderId="6" xfId="0" applyNumberFormat="1" applyFont="1" applyFill="1" applyBorder="1" applyProtection="1">
      <protection hidden="1"/>
    </xf>
    <xf numFmtId="1" fontId="21" fillId="3" borderId="6" xfId="0" applyNumberFormat="1" applyFont="1" applyFill="1" applyBorder="1" applyProtection="1">
      <protection locked="0"/>
    </xf>
    <xf numFmtId="164" fontId="21" fillId="3" borderId="21" xfId="0" applyNumberFormat="1" applyFont="1" applyFill="1" applyBorder="1"/>
    <xf numFmtId="0" fontId="21" fillId="0" borderId="12" xfId="0" applyFont="1" applyBorder="1"/>
    <xf numFmtId="1" fontId="21" fillId="0" borderId="1" xfId="0" applyNumberFormat="1" applyFont="1" applyBorder="1" applyProtection="1">
      <protection locked="0"/>
    </xf>
    <xf numFmtId="0" fontId="14" fillId="0" borderId="0" xfId="0" applyFont="1" applyAlignment="1">
      <alignment horizontal="center" vertical="center" wrapText="1"/>
    </xf>
    <xf numFmtId="0" fontId="20" fillId="0" borderId="2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0" borderId="0" xfId="7" applyFont="1" applyAlignment="1">
      <alignment horizontal="left" vertical="center"/>
    </xf>
    <xf numFmtId="164" fontId="1" fillId="0" borderId="9" xfId="0" applyNumberFormat="1" applyFont="1" applyBorder="1" applyProtection="1">
      <protection hidden="1"/>
    </xf>
  </cellXfs>
  <cellStyles count="8">
    <cellStyle name="Lien hypertexte" xfId="7" builtinId="8"/>
    <cellStyle name="Lien hypertexte 2" xfId="3" xr:uid="{00000000-0005-0000-0000-000000000000}"/>
    <cellStyle name="Monétaire 2" xfId="4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urcentage" xfId="1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1025" name="JctXtQEsjez_vM:" descr="Résultats de recherche d'images pour « prudac »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1</xdr:row>
      <xdr:rowOff>304800</xdr:rowOff>
    </xdr:to>
    <xdr:sp macro="" textlink="">
      <xdr:nvSpPr>
        <xdr:cNvPr id="1027" name="JctXtQEsjez_vM:" descr="Résultats de recherche d'images pour « prudac »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7533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496682</xdr:colOff>
      <xdr:row>1</xdr:row>
      <xdr:rowOff>168275</xdr:rowOff>
    </xdr:from>
    <xdr:to>
      <xdr:col>5</xdr:col>
      <xdr:colOff>666255</xdr:colOff>
      <xdr:row>1</xdr:row>
      <xdr:rowOff>1050925</xdr:rowOff>
    </xdr:to>
    <xdr:pic>
      <xdr:nvPicPr>
        <xdr:cNvPr id="7" name="Image 6" descr="Résultats de recherche d'images pour « prudac »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732" y="352425"/>
          <a:ext cx="2106323" cy="89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18603</xdr:colOff>
      <xdr:row>2</xdr:row>
      <xdr:rowOff>209551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BDC75555-09FB-43DE-9265-F65193B6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6"/>
          <a:ext cx="1100643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uda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27"/>
  <sheetViews>
    <sheetView tabSelected="1" zoomScaleNormal="100" workbookViewId="0">
      <selection activeCell="H113" sqref="H113"/>
    </sheetView>
  </sheetViews>
  <sheetFormatPr baseColWidth="10" defaultRowHeight="14.4" x14ac:dyDescent="0.3"/>
  <cols>
    <col min="1" max="1" width="15.77734375" customWidth="1"/>
    <col min="2" max="2" width="49.77734375" customWidth="1"/>
    <col min="3" max="3" width="29.21875" customWidth="1"/>
    <col min="4" max="4" width="14.21875" customWidth="1"/>
    <col min="5" max="5" width="13.5546875" customWidth="1"/>
  </cols>
  <sheetData>
    <row r="2" spans="1:8" ht="87.75" customHeight="1" x14ac:dyDescent="0.3">
      <c r="B2" s="102" t="s">
        <v>134</v>
      </c>
      <c r="C2" s="102"/>
      <c r="D2" s="51"/>
      <c r="E2" s="49"/>
    </row>
    <row r="3" spans="1:8" ht="38.25" customHeight="1" x14ac:dyDescent="0.3">
      <c r="B3" s="107" t="s">
        <v>209</v>
      </c>
      <c r="C3" s="107"/>
      <c r="D3" s="107"/>
      <c r="E3" s="110" t="s">
        <v>133</v>
      </c>
      <c r="F3" s="110"/>
      <c r="G3" s="110"/>
    </row>
    <row r="4" spans="1:8" ht="28.5" customHeight="1" x14ac:dyDescent="0.55000000000000004">
      <c r="A4" s="1"/>
      <c r="B4" s="108" t="s">
        <v>82</v>
      </c>
      <c r="C4" s="108"/>
      <c r="D4" s="108"/>
      <c r="E4" s="50"/>
      <c r="F4" s="1"/>
    </row>
    <row r="5" spans="1:8" ht="25.5" customHeight="1" x14ac:dyDescent="0.35">
      <c r="B5" s="109" t="s">
        <v>83</v>
      </c>
      <c r="C5" s="109"/>
      <c r="D5" s="109"/>
      <c r="E5" s="43"/>
    </row>
    <row r="6" spans="1:8" ht="40.049999999999997" customHeight="1" x14ac:dyDescent="0.3">
      <c r="A6" s="23" t="s">
        <v>39</v>
      </c>
      <c r="B6" s="31"/>
      <c r="C6" s="24" t="s">
        <v>40</v>
      </c>
      <c r="D6" s="106"/>
      <c r="E6" s="106"/>
      <c r="F6" s="106"/>
    </row>
    <row r="7" spans="1:8" ht="36.75" customHeight="1" x14ac:dyDescent="0.3">
      <c r="A7" s="19" t="s">
        <v>0</v>
      </c>
      <c r="B7" s="20" t="s">
        <v>38</v>
      </c>
      <c r="C7" s="20"/>
      <c r="D7" s="21" t="s">
        <v>37</v>
      </c>
      <c r="E7" s="21" t="s">
        <v>174</v>
      </c>
      <c r="F7" s="22" t="s">
        <v>4</v>
      </c>
    </row>
    <row r="8" spans="1:8" ht="20.100000000000001" customHeight="1" x14ac:dyDescent="0.35">
      <c r="A8" s="38" t="s">
        <v>13</v>
      </c>
      <c r="B8" s="39" t="s">
        <v>1</v>
      </c>
      <c r="C8" s="62" t="s">
        <v>161</v>
      </c>
      <c r="D8" s="41"/>
      <c r="E8" s="40"/>
      <c r="F8" s="42"/>
    </row>
    <row r="9" spans="1:8" ht="20.100000000000001" customHeight="1" x14ac:dyDescent="0.3">
      <c r="A9" s="2" t="s">
        <v>2</v>
      </c>
      <c r="B9" s="3" t="s">
        <v>3</v>
      </c>
      <c r="C9" s="4" t="s">
        <v>5</v>
      </c>
      <c r="D9" s="32">
        <f>((30/1000)*1.5)*2.3</f>
        <v>0.10349999999999999</v>
      </c>
      <c r="E9" s="63"/>
      <c r="F9" s="111">
        <f>D9*E9</f>
        <v>0</v>
      </c>
    </row>
    <row r="10" spans="1:8" ht="20.100000000000001" customHeight="1" x14ac:dyDescent="0.3">
      <c r="A10" s="2" t="s">
        <v>167</v>
      </c>
      <c r="B10" s="9" t="s">
        <v>168</v>
      </c>
      <c r="C10" s="4" t="s">
        <v>169</v>
      </c>
      <c r="D10" s="32">
        <f>((40/1000)*1.5)*2.3</f>
        <v>0.13799999999999998</v>
      </c>
      <c r="E10" s="63"/>
      <c r="F10" s="17">
        <f>D10*E10</f>
        <v>0</v>
      </c>
    </row>
    <row r="11" spans="1:8" ht="20.100000000000001" customHeight="1" x14ac:dyDescent="0.35">
      <c r="A11" s="38" t="s">
        <v>13</v>
      </c>
      <c r="B11" s="39" t="s">
        <v>6</v>
      </c>
      <c r="C11" s="62" t="s">
        <v>163</v>
      </c>
      <c r="D11" s="41"/>
      <c r="E11" s="40"/>
      <c r="F11" s="42"/>
    </row>
    <row r="12" spans="1:8" ht="20.100000000000001" customHeight="1" x14ac:dyDescent="0.3">
      <c r="A12" s="7" t="s">
        <v>7</v>
      </c>
      <c r="B12" s="4" t="s">
        <v>10</v>
      </c>
      <c r="C12" s="4" t="s">
        <v>58</v>
      </c>
      <c r="D12" s="32">
        <f>((28/1000)*1.5)*2.3</f>
        <v>9.6600000000000005E-2</v>
      </c>
      <c r="E12" s="63"/>
      <c r="F12" s="17">
        <f t="shared" ref="F12:F16" si="0">D12*E12</f>
        <v>0</v>
      </c>
    </row>
    <row r="13" spans="1:8" ht="20.100000000000001" customHeight="1" x14ac:dyDescent="0.3">
      <c r="A13" s="8" t="s">
        <v>8</v>
      </c>
      <c r="B13" s="9" t="s">
        <v>11</v>
      </c>
      <c r="C13" s="9" t="s">
        <v>59</v>
      </c>
      <c r="D13" s="32">
        <f>((28/1000)*1.5)*2.3</f>
        <v>9.6600000000000005E-2</v>
      </c>
      <c r="E13" s="63"/>
      <c r="F13" s="17">
        <f t="shared" si="0"/>
        <v>0</v>
      </c>
    </row>
    <row r="14" spans="1:8" ht="20.100000000000001" customHeight="1" x14ac:dyDescent="0.3">
      <c r="A14" s="8" t="s">
        <v>9</v>
      </c>
      <c r="B14" s="9" t="s">
        <v>12</v>
      </c>
      <c r="C14" s="37" t="s">
        <v>60</v>
      </c>
      <c r="D14" s="32">
        <f>((28/1000)*1.5)*2.3</f>
        <v>9.6600000000000005E-2</v>
      </c>
      <c r="E14" s="63"/>
      <c r="F14" s="17">
        <f t="shared" si="0"/>
        <v>0</v>
      </c>
      <c r="H14" s="25"/>
    </row>
    <row r="15" spans="1:8" ht="20.100000000000001" customHeight="1" x14ac:dyDescent="0.3">
      <c r="A15" s="8" t="s">
        <v>135</v>
      </c>
      <c r="B15" s="9" t="s">
        <v>136</v>
      </c>
      <c r="C15" s="9" t="s">
        <v>170</v>
      </c>
      <c r="D15" s="32">
        <f>((95/1000)*1.5)*2.3</f>
        <v>0.32774999999999999</v>
      </c>
      <c r="E15" s="63"/>
      <c r="F15" s="17">
        <f t="shared" si="0"/>
        <v>0</v>
      </c>
      <c r="H15" s="25"/>
    </row>
    <row r="16" spans="1:8" ht="20.100000000000001" customHeight="1" x14ac:dyDescent="0.3">
      <c r="A16" s="8" t="s">
        <v>171</v>
      </c>
      <c r="B16" s="9" t="s">
        <v>172</v>
      </c>
      <c r="C16" s="9" t="s">
        <v>173</v>
      </c>
      <c r="D16" s="32">
        <f>((95/1000)*1.5)*2.3</f>
        <v>0.32774999999999999</v>
      </c>
      <c r="E16" s="63"/>
      <c r="F16" s="17">
        <f t="shared" si="0"/>
        <v>0</v>
      </c>
      <c r="H16" s="25"/>
    </row>
    <row r="17" spans="1:8" ht="20.100000000000001" customHeight="1" x14ac:dyDescent="0.35">
      <c r="A17" s="38" t="s">
        <v>13</v>
      </c>
      <c r="B17" s="39" t="s">
        <v>84</v>
      </c>
      <c r="C17" s="62" t="s">
        <v>162</v>
      </c>
      <c r="D17" s="41"/>
      <c r="E17" s="40"/>
      <c r="F17" s="42"/>
    </row>
    <row r="18" spans="1:8" ht="20.100000000000001" customHeight="1" x14ac:dyDescent="0.3">
      <c r="A18" s="11" t="s">
        <v>210</v>
      </c>
      <c r="B18" s="11" t="s">
        <v>211</v>
      </c>
      <c r="C18" s="37" t="s">
        <v>212</v>
      </c>
      <c r="D18" s="33">
        <f>((100/1000)*1.5)*2.3</f>
        <v>0.34500000000000003</v>
      </c>
      <c r="E18" s="64"/>
      <c r="F18" s="45">
        <f t="shared" ref="F18:F20" si="1">D18*E18</f>
        <v>0</v>
      </c>
      <c r="H18" s="25"/>
    </row>
    <row r="19" spans="1:8" ht="20.100000000000001" customHeight="1" x14ac:dyDescent="0.3">
      <c r="A19" s="9" t="s">
        <v>85</v>
      </c>
      <c r="B19" s="11" t="s">
        <v>215</v>
      </c>
      <c r="C19" s="52" t="s">
        <v>149</v>
      </c>
      <c r="D19" s="33">
        <f>((100/1000)*1.5)*2.3</f>
        <v>0.34500000000000003</v>
      </c>
      <c r="E19" s="64"/>
      <c r="F19" s="45">
        <f t="shared" si="1"/>
        <v>0</v>
      </c>
      <c r="H19" s="25"/>
    </row>
    <row r="20" spans="1:8" ht="20.100000000000001" customHeight="1" x14ac:dyDescent="0.3">
      <c r="A20" s="9" t="s">
        <v>213</v>
      </c>
      <c r="B20" s="11" t="s">
        <v>214</v>
      </c>
      <c r="C20" s="52" t="s">
        <v>149</v>
      </c>
      <c r="D20" s="33">
        <f t="shared" ref="D20" si="2">((100/1000)*1.5)*2.3</f>
        <v>0.34500000000000003</v>
      </c>
      <c r="E20" s="64"/>
      <c r="F20" s="45">
        <f t="shared" si="1"/>
        <v>0</v>
      </c>
      <c r="H20" s="25"/>
    </row>
    <row r="21" spans="1:8" ht="20.100000000000001" customHeight="1" x14ac:dyDescent="0.35">
      <c r="A21" s="38" t="s">
        <v>13</v>
      </c>
      <c r="B21" s="39" t="s">
        <v>86</v>
      </c>
      <c r="C21" s="62" t="s">
        <v>162</v>
      </c>
      <c r="D21" s="41"/>
      <c r="E21" s="40"/>
      <c r="F21" s="42"/>
    </row>
    <row r="22" spans="1:8" ht="20.100000000000001" customHeight="1" x14ac:dyDescent="0.3">
      <c r="A22" s="11" t="s">
        <v>137</v>
      </c>
      <c r="B22" s="11" t="s">
        <v>87</v>
      </c>
      <c r="C22" s="37" t="s">
        <v>88</v>
      </c>
      <c r="D22" s="33">
        <f>((105/1000)*1.5)*2.3</f>
        <v>0.36224999999999996</v>
      </c>
      <c r="E22" s="64"/>
      <c r="F22" s="18">
        <f t="shared" ref="F22:F25" si="3">D22*E22</f>
        <v>0</v>
      </c>
      <c r="H22" s="25"/>
    </row>
    <row r="23" spans="1:8" ht="20.100000000000001" customHeight="1" x14ac:dyDescent="0.3">
      <c r="A23" s="11" t="s">
        <v>138</v>
      </c>
      <c r="B23" s="44" t="s">
        <v>140</v>
      </c>
      <c r="C23" s="37" t="s">
        <v>143</v>
      </c>
      <c r="D23" s="33">
        <f t="shared" ref="D23:D25" si="4">((105/1000)*1.5)*2.3</f>
        <v>0.36224999999999996</v>
      </c>
      <c r="E23" s="64"/>
      <c r="F23" s="18">
        <f t="shared" si="3"/>
        <v>0</v>
      </c>
      <c r="H23" s="25"/>
    </row>
    <row r="24" spans="1:8" ht="20.100000000000001" customHeight="1" x14ac:dyDescent="0.3">
      <c r="A24" s="9" t="s">
        <v>139</v>
      </c>
      <c r="B24" s="44" t="s">
        <v>141</v>
      </c>
      <c r="C24" s="37" t="s">
        <v>142</v>
      </c>
      <c r="D24" s="33">
        <f t="shared" si="4"/>
        <v>0.36224999999999996</v>
      </c>
      <c r="E24" s="64"/>
      <c r="F24" s="18">
        <f t="shared" si="3"/>
        <v>0</v>
      </c>
      <c r="H24" s="25"/>
    </row>
    <row r="25" spans="1:8" ht="20.100000000000001" customHeight="1" x14ac:dyDescent="0.3">
      <c r="A25" s="57" t="s">
        <v>218</v>
      </c>
      <c r="B25" s="71" t="s">
        <v>216</v>
      </c>
      <c r="C25" s="72" t="s">
        <v>217</v>
      </c>
      <c r="D25" s="59">
        <f t="shared" si="4"/>
        <v>0.36224999999999996</v>
      </c>
      <c r="E25" s="73"/>
      <c r="F25" s="74">
        <f t="shared" si="3"/>
        <v>0</v>
      </c>
      <c r="H25" s="25"/>
    </row>
    <row r="26" spans="1:8" ht="20.100000000000001" customHeight="1" x14ac:dyDescent="0.35">
      <c r="A26" s="38" t="s">
        <v>13</v>
      </c>
      <c r="B26" s="39" t="s">
        <v>89</v>
      </c>
      <c r="C26" s="62" t="s">
        <v>162</v>
      </c>
      <c r="D26" s="41"/>
      <c r="E26" s="40"/>
      <c r="F26" s="42"/>
    </row>
    <row r="27" spans="1:8" ht="20.100000000000001" customHeight="1" x14ac:dyDescent="0.3">
      <c r="A27" s="11" t="s">
        <v>144</v>
      </c>
      <c r="B27" s="11" t="s">
        <v>90</v>
      </c>
      <c r="C27" s="37" t="s">
        <v>235</v>
      </c>
      <c r="D27" s="33">
        <f>((105/1000)*1.5)*2.3</f>
        <v>0.36224999999999996</v>
      </c>
      <c r="E27" s="64"/>
      <c r="F27" s="18">
        <f t="shared" ref="F27:F29" si="5">D27*E27</f>
        <v>0</v>
      </c>
      <c r="H27" s="25"/>
    </row>
    <row r="28" spans="1:8" ht="20.100000000000001" customHeight="1" x14ac:dyDescent="0.3">
      <c r="A28" s="9" t="s">
        <v>145</v>
      </c>
      <c r="B28" s="11" t="s">
        <v>147</v>
      </c>
      <c r="C28" s="52" t="s">
        <v>234</v>
      </c>
      <c r="D28" s="33">
        <f t="shared" ref="D28:D29" si="6">((105/1000)*1.5)*2.3</f>
        <v>0.36224999999999996</v>
      </c>
      <c r="E28" s="64"/>
      <c r="F28" s="18">
        <f t="shared" si="5"/>
        <v>0</v>
      </c>
      <c r="H28" s="25"/>
    </row>
    <row r="29" spans="1:8" ht="20.100000000000001" customHeight="1" x14ac:dyDescent="0.3">
      <c r="A29" s="9" t="s">
        <v>146</v>
      </c>
      <c r="B29" s="11" t="s">
        <v>148</v>
      </c>
      <c r="C29" s="52" t="s">
        <v>233</v>
      </c>
      <c r="D29" s="33">
        <f t="shared" si="6"/>
        <v>0.36224999999999996</v>
      </c>
      <c r="E29" s="64"/>
      <c r="F29" s="18">
        <f t="shared" si="5"/>
        <v>0</v>
      </c>
      <c r="H29" s="25"/>
    </row>
    <row r="30" spans="1:8" ht="20.100000000000001" customHeight="1" x14ac:dyDescent="0.35">
      <c r="A30" s="38" t="s">
        <v>13</v>
      </c>
      <c r="B30" s="39" t="s">
        <v>219</v>
      </c>
      <c r="C30" s="62" t="s">
        <v>162</v>
      </c>
      <c r="D30" s="41"/>
      <c r="E30" s="40"/>
      <c r="F30" s="42"/>
    </row>
    <row r="31" spans="1:8" ht="20.100000000000001" customHeight="1" x14ac:dyDescent="0.3">
      <c r="A31" s="5" t="s">
        <v>34</v>
      </c>
      <c r="B31" s="4" t="s">
        <v>35</v>
      </c>
      <c r="C31" s="11" t="s">
        <v>231</v>
      </c>
      <c r="D31" s="33">
        <f>((100/1000)*1.5)*2.3</f>
        <v>0.34500000000000003</v>
      </c>
      <c r="E31" s="64"/>
      <c r="F31" s="17">
        <f t="shared" ref="F31:F33" si="7">D31*E31</f>
        <v>0</v>
      </c>
    </row>
    <row r="32" spans="1:8" ht="20.100000000000001" customHeight="1" x14ac:dyDescent="0.3">
      <c r="A32" s="11" t="s">
        <v>61</v>
      </c>
      <c r="B32" s="4" t="s">
        <v>62</v>
      </c>
      <c r="C32" s="11" t="s">
        <v>232</v>
      </c>
      <c r="D32" s="33">
        <f t="shared" ref="D32" si="8">((100/1000)*1.5)*2.3</f>
        <v>0.34500000000000003</v>
      </c>
      <c r="E32" s="64"/>
      <c r="F32" s="17">
        <f t="shared" si="7"/>
        <v>0</v>
      </c>
    </row>
    <row r="33" spans="1:6" ht="20.100000000000001" customHeight="1" x14ac:dyDescent="0.3">
      <c r="A33" s="57" t="s">
        <v>220</v>
      </c>
      <c r="B33" s="68" t="s">
        <v>221</v>
      </c>
      <c r="C33" s="58" t="s">
        <v>231</v>
      </c>
      <c r="D33" s="59">
        <f>((105/1000)*1.5)*2.3</f>
        <v>0.36224999999999996</v>
      </c>
      <c r="E33" s="73"/>
      <c r="F33" s="56">
        <f t="shared" si="7"/>
        <v>0</v>
      </c>
    </row>
    <row r="34" spans="1:6" ht="20.100000000000001" customHeight="1" x14ac:dyDescent="0.35">
      <c r="A34" s="38" t="s">
        <v>13</v>
      </c>
      <c r="B34" s="39" t="s">
        <v>63</v>
      </c>
      <c r="C34" s="62" t="s">
        <v>162</v>
      </c>
      <c r="D34" s="41"/>
      <c r="E34" s="40"/>
      <c r="F34" s="42"/>
    </row>
    <row r="35" spans="1:6" ht="20.100000000000001" customHeight="1" x14ac:dyDescent="0.3">
      <c r="A35" s="11" t="s">
        <v>14</v>
      </c>
      <c r="B35" s="11" t="s">
        <v>41</v>
      </c>
      <c r="C35" s="11" t="s">
        <v>231</v>
      </c>
      <c r="D35" s="33">
        <f>((95/1000)*1.54)*2.3</f>
        <v>0.33649000000000001</v>
      </c>
      <c r="E35" s="64"/>
      <c r="F35" s="17">
        <f t="shared" ref="F35:F37" si="9">D35*E35</f>
        <v>0</v>
      </c>
    </row>
    <row r="36" spans="1:6" ht="20.100000000000001" customHeight="1" x14ac:dyDescent="0.3">
      <c r="A36" s="8" t="s">
        <v>15</v>
      </c>
      <c r="B36" s="9" t="s">
        <v>42</v>
      </c>
      <c r="C36" s="11" t="s">
        <v>230</v>
      </c>
      <c r="D36" s="33">
        <f t="shared" ref="D36:D37" si="10">((95/1000)*1.54)*2.3</f>
        <v>0.33649000000000001</v>
      </c>
      <c r="E36" s="64"/>
      <c r="F36" s="17">
        <f t="shared" si="9"/>
        <v>0</v>
      </c>
    </row>
    <row r="37" spans="1:6" ht="20.100000000000001" customHeight="1" x14ac:dyDescent="0.3">
      <c r="A37" s="8" t="s">
        <v>64</v>
      </c>
      <c r="B37" s="9" t="s">
        <v>175</v>
      </c>
      <c r="C37" s="11" t="s">
        <v>229</v>
      </c>
      <c r="D37" s="33">
        <f t="shared" si="10"/>
        <v>0.33649000000000001</v>
      </c>
      <c r="E37" s="64"/>
      <c r="F37" s="17">
        <f t="shared" si="9"/>
        <v>0</v>
      </c>
    </row>
    <row r="38" spans="1:6" ht="20.100000000000001" customHeight="1" x14ac:dyDescent="0.35">
      <c r="A38" s="38" t="s">
        <v>13</v>
      </c>
      <c r="B38" s="39" t="s">
        <v>65</v>
      </c>
      <c r="C38" s="62" t="s">
        <v>162</v>
      </c>
      <c r="D38" s="41"/>
      <c r="E38" s="40"/>
      <c r="F38" s="42"/>
    </row>
    <row r="39" spans="1:6" ht="17.25" customHeight="1" x14ac:dyDescent="0.3">
      <c r="A39" s="7" t="s">
        <v>177</v>
      </c>
      <c r="B39" s="5" t="s">
        <v>122</v>
      </c>
      <c r="C39" s="12" t="s">
        <v>228</v>
      </c>
      <c r="D39" s="32">
        <f>((100/1000)*1.5)*2.3</f>
        <v>0.34500000000000003</v>
      </c>
      <c r="E39" s="65"/>
      <c r="F39" s="17">
        <f t="shared" ref="F39:F41" si="11">D39*E39</f>
        <v>0</v>
      </c>
    </row>
    <row r="40" spans="1:6" ht="17.25" customHeight="1" x14ac:dyDescent="0.3">
      <c r="A40" s="12" t="s">
        <v>176</v>
      </c>
      <c r="B40" s="5" t="s">
        <v>178</v>
      </c>
      <c r="C40" s="12" t="s">
        <v>227</v>
      </c>
      <c r="D40" s="32">
        <f t="shared" ref="D40:D41" si="12">((100/1000)*1.5)*2.3</f>
        <v>0.34500000000000003</v>
      </c>
      <c r="E40" s="65"/>
      <c r="F40" s="17">
        <f t="shared" si="11"/>
        <v>0</v>
      </c>
    </row>
    <row r="41" spans="1:6" ht="17.25" customHeight="1" x14ac:dyDescent="0.3">
      <c r="A41" s="12" t="s">
        <v>36</v>
      </c>
      <c r="B41" s="5" t="s">
        <v>123</v>
      </c>
      <c r="C41" s="12" t="s">
        <v>240</v>
      </c>
      <c r="D41" s="32">
        <f t="shared" si="12"/>
        <v>0.34500000000000003</v>
      </c>
      <c r="E41" s="65"/>
      <c r="F41" s="17">
        <f t="shared" si="11"/>
        <v>0</v>
      </c>
    </row>
    <row r="42" spans="1:6" ht="20.100000000000001" customHeight="1" x14ac:dyDescent="0.35">
      <c r="A42" s="38" t="s">
        <v>13</v>
      </c>
      <c r="B42" s="39" t="s">
        <v>179</v>
      </c>
      <c r="C42" s="62" t="s">
        <v>162</v>
      </c>
      <c r="D42" s="41"/>
      <c r="E42" s="40"/>
      <c r="F42" s="42"/>
    </row>
    <row r="43" spans="1:6" ht="17.25" customHeight="1" x14ac:dyDescent="0.3">
      <c r="A43" s="54" t="s">
        <v>180</v>
      </c>
      <c r="B43" s="53" t="s">
        <v>181</v>
      </c>
      <c r="C43" s="54" t="s">
        <v>241</v>
      </c>
      <c r="D43" s="55">
        <f>((105/1000)*1.5)*2.3</f>
        <v>0.36224999999999996</v>
      </c>
      <c r="E43" s="66"/>
      <c r="F43" s="56">
        <f t="shared" ref="F43:F45" si="13">D43*E43</f>
        <v>0</v>
      </c>
    </row>
    <row r="44" spans="1:6" ht="17.25" customHeight="1" x14ac:dyDescent="0.3">
      <c r="A44" s="54" t="s">
        <v>223</v>
      </c>
      <c r="B44" s="53" t="s">
        <v>182</v>
      </c>
      <c r="C44" s="54" t="s">
        <v>242</v>
      </c>
      <c r="D44" s="55">
        <f t="shared" ref="D44:D45" si="14">((105/1000)*1.5)*2.3</f>
        <v>0.36224999999999996</v>
      </c>
      <c r="E44" s="66"/>
      <c r="F44" s="56">
        <f t="shared" si="13"/>
        <v>0</v>
      </c>
    </row>
    <row r="45" spans="1:6" ht="17.25" customHeight="1" x14ac:dyDescent="0.3">
      <c r="A45" s="54" t="s">
        <v>222</v>
      </c>
      <c r="B45" s="53" t="s">
        <v>224</v>
      </c>
      <c r="C45" s="54" t="s">
        <v>243</v>
      </c>
      <c r="D45" s="55">
        <f t="shared" si="14"/>
        <v>0.36224999999999996</v>
      </c>
      <c r="E45" s="66"/>
      <c r="F45" s="56">
        <f t="shared" si="13"/>
        <v>0</v>
      </c>
    </row>
    <row r="46" spans="1:6" ht="20.100000000000001" customHeight="1" x14ac:dyDescent="0.35">
      <c r="A46" s="76" t="s">
        <v>13</v>
      </c>
      <c r="B46" s="77" t="s">
        <v>225</v>
      </c>
      <c r="C46" s="78" t="s">
        <v>162</v>
      </c>
      <c r="D46" s="79"/>
      <c r="E46" s="80"/>
      <c r="F46" s="81"/>
    </row>
    <row r="47" spans="1:6" ht="17.25" customHeight="1" x14ac:dyDescent="0.3">
      <c r="A47" s="58" t="s">
        <v>180</v>
      </c>
      <c r="B47" s="58" t="s">
        <v>236</v>
      </c>
      <c r="C47" s="58" t="s">
        <v>226</v>
      </c>
      <c r="D47" s="59">
        <f>((85/1000)*1.5)*2.3</f>
        <v>0.29324999999999996</v>
      </c>
      <c r="E47" s="73"/>
      <c r="F47" s="74">
        <f>D47*E47</f>
        <v>0</v>
      </c>
    </row>
    <row r="48" spans="1:6" ht="20.100000000000001" customHeight="1" x14ac:dyDescent="0.35">
      <c r="A48" s="38" t="s">
        <v>13</v>
      </c>
      <c r="B48" s="39" t="s">
        <v>45</v>
      </c>
      <c r="C48" s="62" t="s">
        <v>162</v>
      </c>
      <c r="D48" s="41"/>
      <c r="E48" s="40"/>
      <c r="F48" s="42"/>
    </row>
    <row r="49" spans="1:11" ht="20.100000000000001" customHeight="1" x14ac:dyDescent="0.3">
      <c r="A49" s="7" t="s">
        <v>66</v>
      </c>
      <c r="B49" s="5" t="s">
        <v>128</v>
      </c>
      <c r="C49" s="12" t="s">
        <v>238</v>
      </c>
      <c r="D49" s="32">
        <f>((95/1000)*1.5)*2.3</f>
        <v>0.32774999999999999</v>
      </c>
      <c r="E49" s="65"/>
      <c r="F49" s="17">
        <f t="shared" ref="F49:F57" si="15">D49*E49</f>
        <v>0</v>
      </c>
    </row>
    <row r="50" spans="1:11" ht="20.100000000000001" customHeight="1" x14ac:dyDescent="0.3">
      <c r="A50" s="7" t="s">
        <v>67</v>
      </c>
      <c r="B50" s="5" t="s">
        <v>126</v>
      </c>
      <c r="C50" s="12" t="s">
        <v>238</v>
      </c>
      <c r="D50" s="32">
        <f t="shared" ref="D50:D57" si="16">((95/1000)*1.5)*2.3</f>
        <v>0.32774999999999999</v>
      </c>
      <c r="E50" s="65"/>
      <c r="F50" s="17">
        <f t="shared" si="15"/>
        <v>0</v>
      </c>
    </row>
    <row r="51" spans="1:11" ht="20.100000000000001" customHeight="1" x14ac:dyDescent="0.3">
      <c r="A51" s="7" t="s">
        <v>184</v>
      </c>
      <c r="B51" s="5" t="s">
        <v>151</v>
      </c>
      <c r="C51" s="12" t="s">
        <v>238</v>
      </c>
      <c r="D51" s="32">
        <f t="shared" si="16"/>
        <v>0.32774999999999999</v>
      </c>
      <c r="E51" s="65"/>
      <c r="F51" s="17">
        <f t="shared" si="15"/>
        <v>0</v>
      </c>
    </row>
    <row r="52" spans="1:11" ht="20.100000000000001" customHeight="1" x14ac:dyDescent="0.3">
      <c r="A52" s="7" t="s">
        <v>124</v>
      </c>
      <c r="B52" s="5" t="s">
        <v>127</v>
      </c>
      <c r="C52" s="12" t="s">
        <v>238</v>
      </c>
      <c r="D52" s="32">
        <f t="shared" si="16"/>
        <v>0.32774999999999999</v>
      </c>
      <c r="E52" s="65"/>
      <c r="F52" s="17">
        <f t="shared" si="15"/>
        <v>0</v>
      </c>
    </row>
    <row r="53" spans="1:11" ht="20.100000000000001" customHeight="1" x14ac:dyDescent="0.3">
      <c r="A53" s="82" t="s">
        <v>152</v>
      </c>
      <c r="B53" s="83" t="s">
        <v>237</v>
      </c>
      <c r="C53" s="84" t="s">
        <v>238</v>
      </c>
      <c r="D53" s="32">
        <f t="shared" si="16"/>
        <v>0.32774999999999999</v>
      </c>
      <c r="E53" s="65"/>
      <c r="F53" s="17">
        <f t="shared" si="15"/>
        <v>0</v>
      </c>
    </row>
    <row r="54" spans="1:11" ht="20.100000000000001" customHeight="1" x14ac:dyDescent="0.3">
      <c r="A54" s="7" t="s">
        <v>153</v>
      </c>
      <c r="B54" s="5" t="s">
        <v>183</v>
      </c>
      <c r="C54" s="12" t="s">
        <v>238</v>
      </c>
      <c r="D54" s="32">
        <f t="shared" si="16"/>
        <v>0.32774999999999999</v>
      </c>
      <c r="E54" s="65"/>
      <c r="F54" s="17">
        <f t="shared" si="15"/>
        <v>0</v>
      </c>
    </row>
    <row r="55" spans="1:11" ht="20.100000000000001" customHeight="1" x14ac:dyDescent="0.3">
      <c r="A55" s="7" t="s">
        <v>16</v>
      </c>
      <c r="B55" s="5" t="s">
        <v>125</v>
      </c>
      <c r="C55" s="12" t="s">
        <v>238</v>
      </c>
      <c r="D55" s="32">
        <f t="shared" si="16"/>
        <v>0.32774999999999999</v>
      </c>
      <c r="E55" s="65"/>
      <c r="F55" s="17">
        <f t="shared" si="15"/>
        <v>0</v>
      </c>
    </row>
    <row r="56" spans="1:11" ht="20.100000000000001" customHeight="1" x14ac:dyDescent="0.3">
      <c r="A56" s="10" t="s">
        <v>186</v>
      </c>
      <c r="B56" s="9" t="s">
        <v>185</v>
      </c>
      <c r="C56" s="11" t="s">
        <v>238</v>
      </c>
      <c r="D56" s="32">
        <f t="shared" si="16"/>
        <v>0.32774999999999999</v>
      </c>
      <c r="E56" s="65"/>
      <c r="F56" s="17">
        <f t="shared" si="15"/>
        <v>0</v>
      </c>
    </row>
    <row r="57" spans="1:11" ht="20.100000000000001" customHeight="1" x14ac:dyDescent="0.3">
      <c r="A57" s="6" t="s">
        <v>17</v>
      </c>
      <c r="B57" s="9" t="s">
        <v>129</v>
      </c>
      <c r="C57" s="9" t="s">
        <v>239</v>
      </c>
      <c r="D57" s="32">
        <f t="shared" si="16"/>
        <v>0.32774999999999999</v>
      </c>
      <c r="E57" s="65"/>
      <c r="F57" s="17">
        <f t="shared" si="15"/>
        <v>0</v>
      </c>
    </row>
    <row r="58" spans="1:11" ht="20.100000000000001" customHeight="1" x14ac:dyDescent="0.35">
      <c r="A58" s="38" t="s">
        <v>13</v>
      </c>
      <c r="B58" s="39" t="s">
        <v>187</v>
      </c>
      <c r="C58" s="62" t="s">
        <v>162</v>
      </c>
      <c r="D58" s="41"/>
      <c r="E58" s="40"/>
      <c r="F58" s="42"/>
    </row>
    <row r="59" spans="1:11" ht="20.100000000000001" customHeight="1" x14ac:dyDescent="0.3">
      <c r="A59" s="11" t="s">
        <v>18</v>
      </c>
      <c r="B59" s="4" t="s">
        <v>188</v>
      </c>
      <c r="C59" s="4" t="s">
        <v>69</v>
      </c>
      <c r="D59" s="32">
        <f>(75/1000*1.5)*2.3</f>
        <v>0.25874999999999998</v>
      </c>
      <c r="E59" s="65"/>
      <c r="F59" s="17">
        <f t="shared" ref="F59:F63" si="17">D59*E59</f>
        <v>0</v>
      </c>
    </row>
    <row r="60" spans="1:11" ht="20.100000000000001" customHeight="1" x14ac:dyDescent="0.3">
      <c r="A60" s="11" t="s">
        <v>68</v>
      </c>
      <c r="B60" s="4" t="s">
        <v>189</v>
      </c>
      <c r="C60" s="4" t="s">
        <v>69</v>
      </c>
      <c r="D60" s="32">
        <f t="shared" ref="D60:D63" si="18">(75/1000*1.5)*2.3</f>
        <v>0.25874999999999998</v>
      </c>
      <c r="E60" s="65"/>
      <c r="F60" s="17">
        <f t="shared" si="17"/>
        <v>0</v>
      </c>
    </row>
    <row r="61" spans="1:11" ht="20.100000000000001" customHeight="1" x14ac:dyDescent="0.3">
      <c r="A61" s="11" t="s">
        <v>154</v>
      </c>
      <c r="B61" s="4" t="s">
        <v>192</v>
      </c>
      <c r="C61" s="4" t="s">
        <v>69</v>
      </c>
      <c r="D61" s="32">
        <f t="shared" si="18"/>
        <v>0.25874999999999998</v>
      </c>
      <c r="E61" s="65"/>
      <c r="F61" s="17">
        <f t="shared" si="17"/>
        <v>0</v>
      </c>
    </row>
    <row r="62" spans="1:11" ht="20.100000000000001" customHeight="1" x14ac:dyDescent="0.3">
      <c r="A62" s="11" t="s">
        <v>19</v>
      </c>
      <c r="B62" s="9" t="s">
        <v>190</v>
      </c>
      <c r="C62" s="9" t="s">
        <v>255</v>
      </c>
      <c r="D62" s="32">
        <f t="shared" si="18"/>
        <v>0.25874999999999998</v>
      </c>
      <c r="E62" s="65"/>
      <c r="F62" s="17">
        <f t="shared" si="17"/>
        <v>0</v>
      </c>
    </row>
    <row r="63" spans="1:11" ht="20.55" customHeight="1" x14ac:dyDescent="0.3">
      <c r="A63" s="11" t="s">
        <v>20</v>
      </c>
      <c r="B63" s="9" t="s">
        <v>191</v>
      </c>
      <c r="C63" s="9" t="s">
        <v>150</v>
      </c>
      <c r="D63" s="32">
        <f t="shared" si="18"/>
        <v>0.25874999999999998</v>
      </c>
      <c r="E63" s="65"/>
      <c r="F63" s="17">
        <f t="shared" si="17"/>
        <v>0</v>
      </c>
      <c r="K63" s="15"/>
    </row>
    <row r="64" spans="1:11" ht="20.100000000000001" customHeight="1" x14ac:dyDescent="0.35">
      <c r="A64" s="38" t="s">
        <v>13</v>
      </c>
      <c r="B64" s="39" t="s">
        <v>244</v>
      </c>
      <c r="C64" s="62" t="s">
        <v>162</v>
      </c>
      <c r="D64" s="41"/>
      <c r="E64" s="40"/>
      <c r="F64" s="42"/>
    </row>
    <row r="65" spans="1:11" ht="20.55" customHeight="1" x14ac:dyDescent="0.3">
      <c r="A65" s="58" t="s">
        <v>245</v>
      </c>
      <c r="B65" s="58" t="s">
        <v>248</v>
      </c>
      <c r="C65" s="58" t="s">
        <v>247</v>
      </c>
      <c r="D65" s="59">
        <f>(110/1000*1.5)*2.3</f>
        <v>0.3795</v>
      </c>
      <c r="E65" s="73"/>
      <c r="F65" s="85">
        <f t="shared" ref="F65:F67" si="19">D65*E65</f>
        <v>0</v>
      </c>
      <c r="K65" s="15"/>
    </row>
    <row r="66" spans="1:11" ht="20.55" customHeight="1" x14ac:dyDescent="0.3">
      <c r="A66" s="58" t="s">
        <v>246</v>
      </c>
      <c r="B66" s="58" t="s">
        <v>249</v>
      </c>
      <c r="C66" s="58" t="s">
        <v>247</v>
      </c>
      <c r="D66" s="59">
        <f t="shared" ref="D66:D67" si="20">(110/1000*1.5)*2.3</f>
        <v>0.3795</v>
      </c>
      <c r="E66" s="73"/>
      <c r="F66" s="85">
        <f t="shared" si="19"/>
        <v>0</v>
      </c>
      <c r="K66" s="15"/>
    </row>
    <row r="67" spans="1:11" ht="20.55" customHeight="1" x14ac:dyDescent="0.3">
      <c r="A67" s="58" t="s">
        <v>246</v>
      </c>
      <c r="B67" s="58" t="s">
        <v>250</v>
      </c>
      <c r="C67" s="58" t="s">
        <v>247</v>
      </c>
      <c r="D67" s="59">
        <f t="shared" si="20"/>
        <v>0.3795</v>
      </c>
      <c r="E67" s="73"/>
      <c r="F67" s="85">
        <f t="shared" si="19"/>
        <v>0</v>
      </c>
      <c r="K67" s="15"/>
    </row>
    <row r="68" spans="1:11" ht="20.100000000000001" customHeight="1" x14ac:dyDescent="0.35">
      <c r="A68" s="38" t="s">
        <v>13</v>
      </c>
      <c r="B68" s="39" t="s">
        <v>193</v>
      </c>
      <c r="C68" s="62" t="s">
        <v>162</v>
      </c>
      <c r="D68" s="41"/>
      <c r="E68" s="40"/>
      <c r="F68" s="42"/>
    </row>
    <row r="69" spans="1:11" ht="20.55" customHeight="1" x14ac:dyDescent="0.3">
      <c r="A69" s="86" t="s">
        <v>194</v>
      </c>
      <c r="B69" s="86" t="s">
        <v>251</v>
      </c>
      <c r="C69" s="87" t="s">
        <v>254</v>
      </c>
      <c r="D69" s="88">
        <f>((100/1000)*1.5)*2.3</f>
        <v>0.34500000000000003</v>
      </c>
      <c r="E69" s="89"/>
      <c r="F69" s="90">
        <f t="shared" ref="F69:F71" si="21">D69*E69</f>
        <v>0</v>
      </c>
      <c r="K69" s="15"/>
    </row>
    <row r="70" spans="1:11" ht="20.55" customHeight="1" x14ac:dyDescent="0.3">
      <c r="A70" s="86" t="s">
        <v>195</v>
      </c>
      <c r="B70" s="86" t="s">
        <v>252</v>
      </c>
      <c r="C70" s="87" t="s">
        <v>254</v>
      </c>
      <c r="D70" s="88">
        <f t="shared" ref="D70:D71" si="22">((100/1000)*1.5)*2.3</f>
        <v>0.34500000000000003</v>
      </c>
      <c r="E70" s="89"/>
      <c r="F70" s="90">
        <f t="shared" si="21"/>
        <v>0</v>
      </c>
      <c r="K70" s="15"/>
    </row>
    <row r="71" spans="1:11" ht="20.55" customHeight="1" x14ac:dyDescent="0.3">
      <c r="A71" s="86" t="s">
        <v>197</v>
      </c>
      <c r="B71" s="86" t="s">
        <v>253</v>
      </c>
      <c r="C71" s="87" t="s">
        <v>254</v>
      </c>
      <c r="D71" s="88">
        <f t="shared" si="22"/>
        <v>0.34500000000000003</v>
      </c>
      <c r="E71" s="89"/>
      <c r="F71" s="90">
        <f t="shared" si="21"/>
        <v>0</v>
      </c>
      <c r="K71" s="15"/>
    </row>
    <row r="72" spans="1:11" ht="20.100000000000001" customHeight="1" x14ac:dyDescent="0.35">
      <c r="A72" s="38" t="s">
        <v>196</v>
      </c>
      <c r="B72" s="39" t="s">
        <v>70</v>
      </c>
      <c r="C72" s="62" t="s">
        <v>162</v>
      </c>
      <c r="D72" s="41"/>
      <c r="E72" s="40"/>
      <c r="F72" s="42"/>
    </row>
    <row r="73" spans="1:11" ht="20.100000000000001" customHeight="1" x14ac:dyDescent="0.3">
      <c r="A73" s="10" t="s">
        <v>21</v>
      </c>
      <c r="B73" s="26" t="s">
        <v>199</v>
      </c>
      <c r="C73" s="26" t="s">
        <v>150</v>
      </c>
      <c r="D73" s="32">
        <f>(90/1000*1.5)*2.3</f>
        <v>0.3105</v>
      </c>
      <c r="E73" s="64"/>
      <c r="F73" s="16">
        <f t="shared" ref="F73:F75" si="23">D73*E73</f>
        <v>0</v>
      </c>
    </row>
    <row r="74" spans="1:11" ht="20.100000000000001" customHeight="1" x14ac:dyDescent="0.3">
      <c r="A74" s="11" t="s">
        <v>43</v>
      </c>
      <c r="B74" s="11" t="s">
        <v>200</v>
      </c>
      <c r="C74" s="11" t="s">
        <v>198</v>
      </c>
      <c r="D74" s="32">
        <f t="shared" ref="D74:D75" si="24">(90/1000*1.5)*2.3</f>
        <v>0.3105</v>
      </c>
      <c r="E74" s="64"/>
      <c r="F74" s="18">
        <f t="shared" si="23"/>
        <v>0</v>
      </c>
    </row>
    <row r="75" spans="1:11" ht="20.100000000000001" customHeight="1" x14ac:dyDescent="0.3">
      <c r="A75" s="13" t="s">
        <v>22</v>
      </c>
      <c r="B75" s="9" t="s">
        <v>201</v>
      </c>
      <c r="C75" s="9" t="s">
        <v>150</v>
      </c>
      <c r="D75" s="32">
        <f t="shared" si="24"/>
        <v>0.3105</v>
      </c>
      <c r="E75" s="64"/>
      <c r="F75" s="18">
        <f t="shared" si="23"/>
        <v>0</v>
      </c>
    </row>
    <row r="76" spans="1:11" ht="20.100000000000001" customHeight="1" x14ac:dyDescent="0.35">
      <c r="A76" s="38" t="s">
        <v>13</v>
      </c>
      <c r="B76" s="39" t="s">
        <v>44</v>
      </c>
      <c r="C76" s="62" t="s">
        <v>162</v>
      </c>
      <c r="D76" s="41"/>
      <c r="E76" s="40"/>
      <c r="F76" s="42"/>
    </row>
    <row r="77" spans="1:11" ht="16.2" x14ac:dyDescent="0.3">
      <c r="A77" s="69" t="s">
        <v>130</v>
      </c>
      <c r="B77" s="70" t="s">
        <v>256</v>
      </c>
      <c r="C77" s="11" t="s">
        <v>131</v>
      </c>
      <c r="D77" s="32">
        <f>(95/1000*1.5)*2.3</f>
        <v>0.32774999999999999</v>
      </c>
      <c r="E77" s="65"/>
      <c r="F77" s="17">
        <f t="shared" ref="F77:F82" si="25">D77*E77</f>
        <v>0</v>
      </c>
    </row>
    <row r="78" spans="1:11" ht="20.100000000000001" customHeight="1" x14ac:dyDescent="0.3">
      <c r="A78" s="11"/>
      <c r="B78" s="4" t="s">
        <v>262</v>
      </c>
      <c r="C78" s="4" t="s">
        <v>32</v>
      </c>
      <c r="D78" s="32">
        <f t="shared" ref="D78:D82" si="26">(95/1000*1.5)*2.3</f>
        <v>0.32774999999999999</v>
      </c>
      <c r="E78" s="65"/>
      <c r="F78" s="17">
        <f t="shared" si="25"/>
        <v>0</v>
      </c>
    </row>
    <row r="79" spans="1:11" ht="20.100000000000001" customHeight="1" x14ac:dyDescent="0.3">
      <c r="A79" s="11" t="s">
        <v>24</v>
      </c>
      <c r="B79" s="4" t="s">
        <v>258</v>
      </c>
      <c r="C79" s="4" t="s">
        <v>32</v>
      </c>
      <c r="D79" s="32">
        <f t="shared" si="26"/>
        <v>0.32774999999999999</v>
      </c>
      <c r="E79" s="65"/>
      <c r="F79" s="17">
        <f t="shared" si="25"/>
        <v>0</v>
      </c>
    </row>
    <row r="80" spans="1:11" ht="20.100000000000001" customHeight="1" x14ac:dyDescent="0.3">
      <c r="A80" s="11" t="s">
        <v>71</v>
      </c>
      <c r="B80" s="4" t="s">
        <v>259</v>
      </c>
      <c r="C80" s="4" t="s">
        <v>32</v>
      </c>
      <c r="D80" s="32">
        <f t="shared" si="26"/>
        <v>0.32774999999999999</v>
      </c>
      <c r="E80" s="65"/>
      <c r="F80" s="17">
        <f t="shared" si="25"/>
        <v>0</v>
      </c>
    </row>
    <row r="81" spans="1:6" ht="20.100000000000001" customHeight="1" x14ac:dyDescent="0.3">
      <c r="A81" s="8" t="s">
        <v>23</v>
      </c>
      <c r="B81" s="11" t="s">
        <v>257</v>
      </c>
      <c r="C81" s="9" t="s">
        <v>32</v>
      </c>
      <c r="D81" s="32">
        <f t="shared" si="26"/>
        <v>0.32774999999999999</v>
      </c>
      <c r="E81" s="65"/>
      <c r="F81" s="17">
        <f t="shared" si="25"/>
        <v>0</v>
      </c>
    </row>
    <row r="82" spans="1:6" ht="20.100000000000001" customHeight="1" x14ac:dyDescent="0.3">
      <c r="A82" s="44" t="s">
        <v>260</v>
      </c>
      <c r="B82" s="11" t="s">
        <v>261</v>
      </c>
      <c r="C82" s="9" t="s">
        <v>32</v>
      </c>
      <c r="D82" s="32">
        <f t="shared" si="26"/>
        <v>0.32774999999999999</v>
      </c>
      <c r="E82" s="65"/>
      <c r="F82" s="17">
        <f t="shared" si="25"/>
        <v>0</v>
      </c>
    </row>
    <row r="83" spans="1:6" ht="20.100000000000001" customHeight="1" x14ac:dyDescent="0.35">
      <c r="A83" s="38" t="s">
        <v>13</v>
      </c>
      <c r="B83" s="39" t="s">
        <v>72</v>
      </c>
      <c r="C83" s="62" t="s">
        <v>162</v>
      </c>
      <c r="D83" s="41"/>
      <c r="E83" s="40"/>
      <c r="F83" s="42"/>
    </row>
    <row r="84" spans="1:6" ht="20.100000000000001" customHeight="1" x14ac:dyDescent="0.3">
      <c r="A84" s="11" t="s">
        <v>155</v>
      </c>
      <c r="B84" s="5" t="s">
        <v>202</v>
      </c>
      <c r="C84" s="5" t="s">
        <v>156</v>
      </c>
      <c r="D84" s="34">
        <f>(85/1000*1.5)*2.3</f>
        <v>0.29324999999999996</v>
      </c>
      <c r="E84" s="65"/>
      <c r="F84" s="17">
        <f t="shared" ref="F84:F86" si="27">D84*E84</f>
        <v>0</v>
      </c>
    </row>
    <row r="85" spans="1:6" ht="20.100000000000001" customHeight="1" x14ac:dyDescent="0.3">
      <c r="A85" s="11" t="s">
        <v>25</v>
      </c>
      <c r="B85" s="5" t="s">
        <v>203</v>
      </c>
      <c r="C85" s="5" t="s">
        <v>156</v>
      </c>
      <c r="D85" s="34">
        <f t="shared" ref="D85:D86" si="28">(85/1000*1.5)*2.3</f>
        <v>0.29324999999999996</v>
      </c>
      <c r="E85" s="65"/>
      <c r="F85" s="17">
        <f t="shared" si="27"/>
        <v>0</v>
      </c>
    </row>
    <row r="86" spans="1:6" ht="20.100000000000001" customHeight="1" x14ac:dyDescent="0.3">
      <c r="A86" s="11" t="s">
        <v>26</v>
      </c>
      <c r="B86" s="11" t="s">
        <v>204</v>
      </c>
      <c r="C86" s="5" t="s">
        <v>205</v>
      </c>
      <c r="D86" s="34">
        <f t="shared" si="28"/>
        <v>0.29324999999999996</v>
      </c>
      <c r="E86" s="65"/>
      <c r="F86" s="17">
        <f t="shared" si="27"/>
        <v>0</v>
      </c>
    </row>
    <row r="87" spans="1:6" ht="20.100000000000001" customHeight="1" x14ac:dyDescent="0.35">
      <c r="A87" s="38" t="s">
        <v>13</v>
      </c>
      <c r="B87" s="39" t="s">
        <v>73</v>
      </c>
      <c r="C87" s="62" t="s">
        <v>162</v>
      </c>
      <c r="D87" s="41"/>
      <c r="E87" s="40"/>
      <c r="F87" s="42"/>
    </row>
    <row r="88" spans="1:6" ht="20.100000000000001" customHeight="1" x14ac:dyDescent="0.3">
      <c r="A88" s="60" t="s">
        <v>264</v>
      </c>
      <c r="B88" s="58" t="s">
        <v>263</v>
      </c>
      <c r="C88" s="58" t="s">
        <v>32</v>
      </c>
      <c r="D88" s="75">
        <f>(90/1000*1.5)*2.3</f>
        <v>0.3105</v>
      </c>
      <c r="E88" s="73"/>
      <c r="F88" s="56">
        <f t="shared" ref="F88:F92" si="29">D88*E88</f>
        <v>0</v>
      </c>
    </row>
    <row r="89" spans="1:6" ht="20.100000000000001" customHeight="1" x14ac:dyDescent="0.3">
      <c r="A89" s="100" t="s">
        <v>74</v>
      </c>
      <c r="B89" s="86" t="s">
        <v>75</v>
      </c>
      <c r="C89" s="86" t="s">
        <v>32</v>
      </c>
      <c r="D89" s="92">
        <f t="shared" ref="D89:D92" si="30">(90/1000*1.5)*2.3</f>
        <v>0.3105</v>
      </c>
      <c r="E89" s="101"/>
      <c r="F89" s="91">
        <f t="shared" si="29"/>
        <v>0</v>
      </c>
    </row>
    <row r="90" spans="1:6" ht="20.100000000000001" customHeight="1" x14ac:dyDescent="0.3">
      <c r="A90" s="8" t="s">
        <v>158</v>
      </c>
      <c r="B90" s="11" t="s">
        <v>157</v>
      </c>
      <c r="C90" s="11" t="s">
        <v>32</v>
      </c>
      <c r="D90" s="92">
        <f t="shared" si="30"/>
        <v>0.3105</v>
      </c>
      <c r="E90" s="64"/>
      <c r="F90" s="17">
        <f t="shared" si="29"/>
        <v>0</v>
      </c>
    </row>
    <row r="91" spans="1:6" ht="20.100000000000001" customHeight="1" x14ac:dyDescent="0.3">
      <c r="A91" s="8" t="s">
        <v>76</v>
      </c>
      <c r="B91" s="11" t="s">
        <v>77</v>
      </c>
      <c r="C91" s="11" t="s">
        <v>32</v>
      </c>
      <c r="D91" s="92">
        <f t="shared" si="30"/>
        <v>0.3105</v>
      </c>
      <c r="E91" s="64"/>
      <c r="F91" s="17">
        <f t="shared" si="29"/>
        <v>0</v>
      </c>
    </row>
    <row r="92" spans="1:6" ht="20.100000000000001" customHeight="1" x14ac:dyDescent="0.3">
      <c r="A92" s="44" t="s">
        <v>159</v>
      </c>
      <c r="B92" s="11" t="s">
        <v>160</v>
      </c>
      <c r="C92" s="11" t="s">
        <v>32</v>
      </c>
      <c r="D92" s="92">
        <f t="shared" si="30"/>
        <v>0.3105</v>
      </c>
      <c r="E92" s="64"/>
      <c r="F92" s="17">
        <f t="shared" si="29"/>
        <v>0</v>
      </c>
    </row>
    <row r="93" spans="1:6" ht="20.100000000000001" customHeight="1" x14ac:dyDescent="0.35">
      <c r="A93" s="38" t="s">
        <v>13</v>
      </c>
      <c r="B93" s="39" t="s">
        <v>78</v>
      </c>
      <c r="C93" s="62" t="s">
        <v>162</v>
      </c>
      <c r="D93" s="41"/>
      <c r="E93" s="40"/>
      <c r="F93" s="42"/>
    </row>
    <row r="94" spans="1:6" ht="20.100000000000001" customHeight="1" x14ac:dyDescent="0.3">
      <c r="A94" s="11" t="s">
        <v>27</v>
      </c>
      <c r="B94" s="4" t="s">
        <v>206</v>
      </c>
      <c r="C94" s="5"/>
      <c r="D94" s="35">
        <f>(85/1000*1.5)*2.3</f>
        <v>0.29324999999999996</v>
      </c>
      <c r="E94" s="65"/>
      <c r="F94" s="17">
        <f t="shared" ref="F94:F102" si="31">D94*E94</f>
        <v>0</v>
      </c>
    </row>
    <row r="95" spans="1:6" ht="20.100000000000001" customHeight="1" x14ac:dyDescent="0.3">
      <c r="A95" s="58" t="s">
        <v>27</v>
      </c>
      <c r="B95" s="68" t="s">
        <v>207</v>
      </c>
      <c r="C95" s="53"/>
      <c r="D95" s="35">
        <f t="shared" ref="D95:D99" si="32">(85/1000*1.5)*2.3</f>
        <v>0.29324999999999996</v>
      </c>
      <c r="E95" s="66"/>
      <c r="F95" s="56">
        <f t="shared" si="31"/>
        <v>0</v>
      </c>
    </row>
    <row r="96" spans="1:6" ht="20.100000000000001" customHeight="1" x14ac:dyDescent="0.3">
      <c r="A96" s="11" t="s">
        <v>28</v>
      </c>
      <c r="B96" s="9" t="s">
        <v>208</v>
      </c>
      <c r="C96" s="11"/>
      <c r="D96" s="35">
        <f t="shared" si="32"/>
        <v>0.29324999999999996</v>
      </c>
      <c r="E96" s="65"/>
      <c r="F96" s="17">
        <f t="shared" si="31"/>
        <v>0</v>
      </c>
    </row>
    <row r="97" spans="1:6" ht="20.100000000000001" customHeight="1" x14ac:dyDescent="0.3">
      <c r="A97" s="8" t="s">
        <v>29</v>
      </c>
      <c r="B97" s="9" t="s">
        <v>47</v>
      </c>
      <c r="C97" s="11"/>
      <c r="D97" s="35">
        <f t="shared" si="32"/>
        <v>0.29324999999999996</v>
      </c>
      <c r="E97" s="65"/>
      <c r="F97" s="17">
        <f t="shared" si="31"/>
        <v>0</v>
      </c>
    </row>
    <row r="98" spans="1:6" ht="20.100000000000001" customHeight="1" x14ac:dyDescent="0.3">
      <c r="A98" s="13" t="s">
        <v>30</v>
      </c>
      <c r="B98" s="12" t="s">
        <v>48</v>
      </c>
      <c r="C98" s="11"/>
      <c r="D98" s="35">
        <f t="shared" si="32"/>
        <v>0.29324999999999996</v>
      </c>
      <c r="E98" s="65"/>
      <c r="F98" s="17">
        <f t="shared" si="31"/>
        <v>0</v>
      </c>
    </row>
    <row r="99" spans="1:6" ht="20.100000000000001" customHeight="1" x14ac:dyDescent="0.3">
      <c r="A99" s="8" t="s">
        <v>46</v>
      </c>
      <c r="B99" s="9" t="s">
        <v>93</v>
      </c>
      <c r="C99" s="11"/>
      <c r="D99" s="35">
        <f t="shared" si="32"/>
        <v>0.29324999999999996</v>
      </c>
      <c r="E99" s="65"/>
      <c r="F99" s="17">
        <f t="shared" si="31"/>
        <v>0</v>
      </c>
    </row>
    <row r="100" spans="1:6" ht="20.100000000000001" customHeight="1" x14ac:dyDescent="0.3">
      <c r="A100" s="93" t="s">
        <v>91</v>
      </c>
      <c r="B100" s="94" t="s">
        <v>267</v>
      </c>
      <c r="C100" s="95"/>
      <c r="D100" s="35">
        <f>(130/1000*1.5)*2.3</f>
        <v>0.44849999999999995</v>
      </c>
      <c r="E100" s="89"/>
      <c r="F100" s="91">
        <f t="shared" si="31"/>
        <v>0</v>
      </c>
    </row>
    <row r="101" spans="1:6" ht="20.100000000000001" customHeight="1" x14ac:dyDescent="0.3">
      <c r="A101" s="71" t="s">
        <v>265</v>
      </c>
      <c r="B101" s="58" t="s">
        <v>266</v>
      </c>
      <c r="C101" s="58"/>
      <c r="D101" s="61">
        <f>(130/1000*1.5)*2.3</f>
        <v>0.44849999999999995</v>
      </c>
      <c r="E101" s="66"/>
      <c r="F101" s="56">
        <f t="shared" si="31"/>
        <v>0</v>
      </c>
    </row>
    <row r="102" spans="1:6" ht="20.100000000000001" customHeight="1" x14ac:dyDescent="0.3">
      <c r="A102" s="11" t="s">
        <v>79</v>
      </c>
      <c r="B102" s="11" t="s">
        <v>92</v>
      </c>
      <c r="C102" s="11"/>
      <c r="D102" s="35">
        <f>(130/1000*1.5)*2.3</f>
        <v>0.44849999999999995</v>
      </c>
      <c r="E102" s="65"/>
      <c r="F102" s="17">
        <f t="shared" si="31"/>
        <v>0</v>
      </c>
    </row>
    <row r="103" spans="1:6" ht="20.100000000000001" customHeight="1" x14ac:dyDescent="0.35">
      <c r="A103" s="38" t="s">
        <v>13</v>
      </c>
      <c r="B103" s="39" t="s">
        <v>49</v>
      </c>
      <c r="C103" s="62" t="s">
        <v>162</v>
      </c>
      <c r="D103" s="41"/>
      <c r="E103" s="40"/>
      <c r="F103" s="42"/>
    </row>
    <row r="104" spans="1:6" ht="20.100000000000001" customHeight="1" x14ac:dyDescent="0.3">
      <c r="A104" s="10" t="s">
        <v>31</v>
      </c>
      <c r="B104" s="5" t="s">
        <v>95</v>
      </c>
      <c r="C104" s="5"/>
      <c r="D104" s="32">
        <f>(130/1000*1.5)*2.3</f>
        <v>0.44849999999999995</v>
      </c>
      <c r="E104" s="65"/>
      <c r="F104" s="17">
        <f t="shared" ref="F104:F108" si="33">D104*E104</f>
        <v>0</v>
      </c>
    </row>
    <row r="105" spans="1:6" ht="20.100000000000001" customHeight="1" x14ac:dyDescent="0.3">
      <c r="A105" s="8" t="s">
        <v>50</v>
      </c>
      <c r="B105" s="9" t="s">
        <v>96</v>
      </c>
      <c r="C105" s="11"/>
      <c r="D105" s="32">
        <f t="shared" ref="D105:D108" si="34">(130/1000*1.5)*2.3</f>
        <v>0.44849999999999995</v>
      </c>
      <c r="E105" s="65"/>
      <c r="F105" s="17">
        <f t="shared" si="33"/>
        <v>0</v>
      </c>
    </row>
    <row r="106" spans="1:6" ht="20.100000000000001" customHeight="1" x14ac:dyDescent="0.3">
      <c r="A106" s="10" t="s">
        <v>51</v>
      </c>
      <c r="B106" s="11" t="s">
        <v>97</v>
      </c>
      <c r="C106" s="11"/>
      <c r="D106" s="32">
        <f t="shared" si="34"/>
        <v>0.44849999999999995</v>
      </c>
      <c r="E106" s="65"/>
      <c r="F106" s="17">
        <f t="shared" si="33"/>
        <v>0</v>
      </c>
    </row>
    <row r="107" spans="1:6" ht="20.100000000000001" customHeight="1" x14ac:dyDescent="0.3">
      <c r="A107" s="11" t="s">
        <v>80</v>
      </c>
      <c r="B107" s="11" t="s">
        <v>94</v>
      </c>
      <c r="C107" s="11"/>
      <c r="D107" s="32">
        <f t="shared" si="34"/>
        <v>0.44849999999999995</v>
      </c>
      <c r="E107" s="65"/>
      <c r="F107" s="17">
        <f t="shared" si="33"/>
        <v>0</v>
      </c>
    </row>
    <row r="108" spans="1:6" ht="20.100000000000001" customHeight="1" x14ac:dyDescent="0.3">
      <c r="A108" s="11" t="s">
        <v>81</v>
      </c>
      <c r="B108" s="11" t="s">
        <v>132</v>
      </c>
      <c r="C108" s="11"/>
      <c r="D108" s="32">
        <f t="shared" si="34"/>
        <v>0.44849999999999995</v>
      </c>
      <c r="E108" s="65"/>
      <c r="F108" s="17">
        <f t="shared" si="33"/>
        <v>0</v>
      </c>
    </row>
    <row r="109" spans="1:6" ht="20.100000000000001" customHeight="1" x14ac:dyDescent="0.35">
      <c r="A109" s="38" t="s">
        <v>13</v>
      </c>
      <c r="B109" s="39" t="s">
        <v>57</v>
      </c>
      <c r="C109" s="62" t="s">
        <v>164</v>
      </c>
      <c r="D109" s="41"/>
      <c r="E109" s="40"/>
      <c r="F109" s="42"/>
    </row>
    <row r="110" spans="1:6" ht="20.100000000000001" customHeight="1" x14ac:dyDescent="0.3">
      <c r="A110" s="7" t="s">
        <v>112</v>
      </c>
      <c r="B110" s="5" t="s">
        <v>98</v>
      </c>
      <c r="C110" s="5"/>
      <c r="D110" s="32">
        <f>(27/1000*1.5)*2.3</f>
        <v>9.3149999999999997E-2</v>
      </c>
      <c r="E110" s="65"/>
      <c r="F110" s="17">
        <f t="shared" ref="F110:F119" si="35">D110*E110</f>
        <v>0</v>
      </c>
    </row>
    <row r="111" spans="1:6" ht="20.100000000000001" customHeight="1" x14ac:dyDescent="0.3">
      <c r="A111" s="12" t="s">
        <v>113</v>
      </c>
      <c r="B111" s="5" t="s">
        <v>99</v>
      </c>
      <c r="C111" s="5"/>
      <c r="D111" s="32">
        <f t="shared" ref="D111:D119" si="36">(27/1000*1.5)*2.3</f>
        <v>9.3149999999999997E-2</v>
      </c>
      <c r="E111" s="65"/>
      <c r="F111" s="17">
        <f t="shared" si="35"/>
        <v>0</v>
      </c>
    </row>
    <row r="112" spans="1:6" ht="20.100000000000001" customHeight="1" x14ac:dyDescent="0.3">
      <c r="A112" s="12" t="s">
        <v>114</v>
      </c>
      <c r="B112" s="5" t="s">
        <v>100</v>
      </c>
      <c r="C112" s="5"/>
      <c r="D112" s="32">
        <f t="shared" si="36"/>
        <v>9.3149999999999997E-2</v>
      </c>
      <c r="E112" s="65"/>
      <c r="F112" s="17">
        <f t="shared" si="35"/>
        <v>0</v>
      </c>
    </row>
    <row r="113" spans="1:6" ht="20.100000000000001" customHeight="1" x14ac:dyDescent="0.3">
      <c r="A113" s="12" t="s">
        <v>115</v>
      </c>
      <c r="B113" s="5" t="s">
        <v>101</v>
      </c>
      <c r="C113" s="5"/>
      <c r="D113" s="32">
        <f t="shared" si="36"/>
        <v>9.3149999999999997E-2</v>
      </c>
      <c r="E113" s="65"/>
      <c r="F113" s="17">
        <f t="shared" si="35"/>
        <v>0</v>
      </c>
    </row>
    <row r="114" spans="1:6" ht="20.100000000000001" customHeight="1" x14ac:dyDescent="0.3">
      <c r="A114" s="12" t="s">
        <v>116</v>
      </c>
      <c r="B114" s="5" t="s">
        <v>102</v>
      </c>
      <c r="C114" s="5"/>
      <c r="D114" s="32">
        <f t="shared" si="36"/>
        <v>9.3149999999999997E-2</v>
      </c>
      <c r="E114" s="65"/>
      <c r="F114" s="17">
        <f t="shared" si="35"/>
        <v>0</v>
      </c>
    </row>
    <row r="115" spans="1:6" ht="20.100000000000001" customHeight="1" x14ac:dyDescent="0.3">
      <c r="A115" s="12" t="s">
        <v>117</v>
      </c>
      <c r="B115" s="5" t="s">
        <v>103</v>
      </c>
      <c r="C115" s="5"/>
      <c r="D115" s="32">
        <f t="shared" si="36"/>
        <v>9.3149999999999997E-2</v>
      </c>
      <c r="E115" s="65"/>
      <c r="F115" s="17">
        <f t="shared" si="35"/>
        <v>0</v>
      </c>
    </row>
    <row r="116" spans="1:6" ht="20.100000000000001" customHeight="1" x14ac:dyDescent="0.3">
      <c r="A116" s="12" t="s">
        <v>118</v>
      </c>
      <c r="B116" s="5" t="s">
        <v>104</v>
      </c>
      <c r="C116" s="5"/>
      <c r="D116" s="32">
        <f t="shared" si="36"/>
        <v>9.3149999999999997E-2</v>
      </c>
      <c r="E116" s="65"/>
      <c r="F116" s="17">
        <f t="shared" si="35"/>
        <v>0</v>
      </c>
    </row>
    <row r="117" spans="1:6" ht="20.100000000000001" customHeight="1" x14ac:dyDescent="0.3">
      <c r="A117" s="12" t="s">
        <v>119</v>
      </c>
      <c r="B117" s="5" t="s">
        <v>105</v>
      </c>
      <c r="C117" s="5"/>
      <c r="D117" s="32">
        <f t="shared" si="36"/>
        <v>9.3149999999999997E-2</v>
      </c>
      <c r="E117" s="65"/>
      <c r="F117" s="17">
        <f t="shared" si="35"/>
        <v>0</v>
      </c>
    </row>
    <row r="118" spans="1:6" ht="20.100000000000001" customHeight="1" x14ac:dyDescent="0.3">
      <c r="A118" s="12" t="s">
        <v>120</v>
      </c>
      <c r="B118" s="5" t="s">
        <v>106</v>
      </c>
      <c r="C118" s="5"/>
      <c r="D118" s="32">
        <f t="shared" si="36"/>
        <v>9.3149999999999997E-2</v>
      </c>
      <c r="E118" s="65"/>
      <c r="F118" s="17">
        <f t="shared" si="35"/>
        <v>0</v>
      </c>
    </row>
    <row r="119" spans="1:6" ht="20.100000000000001" customHeight="1" x14ac:dyDescent="0.3">
      <c r="A119" s="12" t="s">
        <v>121</v>
      </c>
      <c r="B119" s="5" t="s">
        <v>107</v>
      </c>
      <c r="C119" s="5"/>
      <c r="D119" s="32">
        <f t="shared" si="36"/>
        <v>9.3149999999999997E-2</v>
      </c>
      <c r="E119" s="65"/>
      <c r="F119" s="17">
        <f t="shared" si="35"/>
        <v>0</v>
      </c>
    </row>
    <row r="120" spans="1:6" ht="20.100000000000001" customHeight="1" x14ac:dyDescent="0.35">
      <c r="A120" s="38" t="s">
        <v>13</v>
      </c>
      <c r="B120" s="39" t="s">
        <v>52</v>
      </c>
      <c r="C120" s="62" t="s">
        <v>165</v>
      </c>
      <c r="D120" s="41"/>
      <c r="E120" s="40"/>
      <c r="F120" s="42"/>
    </row>
    <row r="121" spans="1:6" s="27" customFormat="1" ht="20.100000000000001" customHeight="1" x14ac:dyDescent="0.3">
      <c r="A121" s="29" t="s">
        <v>53</v>
      </c>
      <c r="B121" s="29" t="s">
        <v>54</v>
      </c>
      <c r="C121" s="29"/>
      <c r="D121" s="36">
        <f>(7.5/1000*1.5)*2.3</f>
        <v>2.5874999999999999E-2</v>
      </c>
      <c r="E121" s="67"/>
      <c r="F121" s="30">
        <f t="shared" ref="F121:F124" si="37">D121*E121</f>
        <v>0</v>
      </c>
    </row>
    <row r="122" spans="1:6" ht="20.100000000000001" customHeight="1" x14ac:dyDescent="0.3">
      <c r="A122" s="11" t="s">
        <v>55</v>
      </c>
      <c r="B122" s="11" t="s">
        <v>56</v>
      </c>
      <c r="C122" s="11"/>
      <c r="D122" s="36">
        <f t="shared" ref="D122:D124" si="38">(7.5/1000*1.5)*2.3</f>
        <v>2.5874999999999999E-2</v>
      </c>
      <c r="E122" s="67"/>
      <c r="F122" s="28">
        <f t="shared" si="37"/>
        <v>0</v>
      </c>
    </row>
    <row r="123" spans="1:6" s="27" customFormat="1" ht="20.100000000000001" customHeight="1" x14ac:dyDescent="0.3">
      <c r="A123" s="96" t="s">
        <v>108</v>
      </c>
      <c r="B123" s="96" t="s">
        <v>109</v>
      </c>
      <c r="C123" s="96"/>
      <c r="D123" s="97">
        <f t="shared" si="38"/>
        <v>2.5874999999999999E-2</v>
      </c>
      <c r="E123" s="98"/>
      <c r="F123" s="99">
        <f t="shared" si="37"/>
        <v>0</v>
      </c>
    </row>
    <row r="124" spans="1:6" s="27" customFormat="1" ht="20.100000000000001" customHeight="1" x14ac:dyDescent="0.3">
      <c r="A124" s="96" t="s">
        <v>110</v>
      </c>
      <c r="B124" s="96" t="s">
        <v>111</v>
      </c>
      <c r="C124" s="96"/>
      <c r="D124" s="97">
        <f t="shared" si="38"/>
        <v>2.5874999999999999E-2</v>
      </c>
      <c r="E124" s="98"/>
      <c r="F124" s="99">
        <f t="shared" si="37"/>
        <v>0</v>
      </c>
    </row>
    <row r="125" spans="1:6" ht="15" thickBot="1" x14ac:dyDescent="0.35">
      <c r="A125" s="14"/>
      <c r="B125" s="104"/>
      <c r="C125" s="104"/>
      <c r="D125" s="104"/>
      <c r="E125" s="104"/>
      <c r="F125" s="105"/>
    </row>
    <row r="126" spans="1:6" ht="25.05" customHeight="1" thickBot="1" x14ac:dyDescent="0.35">
      <c r="B126" s="46" t="s">
        <v>33</v>
      </c>
      <c r="C126" s="47"/>
      <c r="D126" s="47"/>
      <c r="E126" s="47"/>
      <c r="F126" s="48"/>
    </row>
    <row r="127" spans="1:6" ht="78.45" customHeight="1" x14ac:dyDescent="0.35">
      <c r="B127" s="103" t="s">
        <v>166</v>
      </c>
      <c r="C127" s="103"/>
    </row>
  </sheetData>
  <sheetProtection password="CA63" sheet="1" objects="1" scenarios="1"/>
  <sortState ref="A77:K82">
    <sortCondition ref="B77:B82"/>
  </sortState>
  <mergeCells count="8">
    <mergeCell ref="B2:C2"/>
    <mergeCell ref="B127:C127"/>
    <mergeCell ref="B125:F125"/>
    <mergeCell ref="D6:F6"/>
    <mergeCell ref="B3:D3"/>
    <mergeCell ref="B4:D4"/>
    <mergeCell ref="B5:D5"/>
    <mergeCell ref="E3:G3"/>
  </mergeCells>
  <hyperlinks>
    <hyperlink ref="E3" r:id="rId1" display="http://www.prudac.com/" xr:uid="{089D4DE5-E4CE-44AB-AF79-C48B4849C6CF}"/>
  </hyperlinks>
  <pageMargins left="0.25" right="0.25" top="0.75" bottom="0.75" header="0.3" footer="0.3"/>
  <pageSetup scale="55" orientation="portrait" r:id="rId2"/>
  <rowBreaks count="1" manualBreakCount="1">
    <brk id="7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Prudac</vt:lpstr>
      <vt:lpstr>Prudac!Zone_d_impression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Carolle Fortin</dc:creator>
  <cp:lastModifiedBy>Katherine Durand</cp:lastModifiedBy>
  <cp:lastPrinted>2022-09-08T14:36:14Z</cp:lastPrinted>
  <dcterms:created xsi:type="dcterms:W3CDTF">2017-06-29T12:39:56Z</dcterms:created>
  <dcterms:modified xsi:type="dcterms:W3CDTF">2023-08-21T18:45:33Z</dcterms:modified>
</cp:coreProperties>
</file>